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eimy.alejo\Downloads\"/>
    </mc:Choice>
  </mc:AlternateContent>
  <xr:revisionPtr revIDLastSave="0" documentId="13_ncr:1_{9B843E4B-63E4-40D3-A926-EB859D13C544}" xr6:coauthVersionLast="41" xr6:coauthVersionMax="41" xr10:uidLastSave="{00000000-0000-0000-0000-000000000000}"/>
  <bookViews>
    <workbookView xWindow="-120" yWindow="-120" windowWidth="29040" windowHeight="15990" firstSheet="1" activeTab="1" xr2:uid="{F0D2AB46-3BF8-4FDA-B07E-179D8AAD6DE1}"/>
  </bookViews>
  <sheets>
    <sheet name="Datos" sheetId="1" state="hidden" r:id="rId1"/>
    <sheet name="Busqueda" sheetId="2" r:id="rId2"/>
  </sheets>
  <definedNames>
    <definedName name="BUSQUEDA_CC" comment="Rango de búsqueda por número de identificación.">Datos!$B$3:$B$150</definedName>
    <definedName name="Busqueda_Cedula" comment="Matriz de búsqueda por número de identificación.">Datos[[#All],[BUSQUEDA CC]:[CITACION HORA]]</definedName>
    <definedName name="BUSQUEDA_NOMBRE">Datos!$A$3:$A$150</definedName>
    <definedName name="CITACION_HORA">Datos!$K$3:$K$149</definedName>
    <definedName name="Dato_Busqueda" comment="Dato a biscar.">Busqueda!$B$14</definedName>
    <definedName name="FECHA">Datos!$J$3:$J$149</definedName>
    <definedName name="IDENTIFICACION">Datos!$H$3:$H$149</definedName>
    <definedName name="ITEM">Datos!$C$3:$C$150</definedName>
    <definedName name="LUGAR">Datos!$I$3:$I$149</definedName>
    <definedName name="NOMBRE">Datos!$F$3:$F$149</definedName>
    <definedName name="NUMERO_DE_COMPARENDO">Datos!$E$3:$E$149</definedName>
    <definedName name="TEMA" comment="Tema de búsqueda elegido.">Busqueda!$B$13</definedName>
    <definedName name="TIPO_DE_DOCUMENTO">Datos!$G$3:$G$149</definedName>
    <definedName name="Total_Identificacion">Datos!$B$1</definedName>
    <definedName name="Total_Nombre">Datos!$A$1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9" i="1" l="1"/>
  <c r="B147" i="1"/>
  <c r="A150" i="1"/>
  <c r="B150" i="1"/>
  <c r="A148" i="1"/>
  <c r="A149" i="1"/>
  <c r="B148" i="1"/>
  <c r="A146" i="1" l="1"/>
  <c r="B146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F12" i="2" l="1"/>
  <c r="B19" i="2" l="1"/>
  <c r="B17" i="2"/>
  <c r="K12" i="2" l="1"/>
  <c r="I12" i="2"/>
  <c r="H12" i="2"/>
  <c r="G12" i="2"/>
  <c r="M12" i="2"/>
  <c r="L12" i="2"/>
  <c r="J12" i="2"/>
  <c r="B1" i="1"/>
  <c r="A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B3" i="1"/>
  <c r="B4" i="1"/>
  <c r="B18" i="2" l="1"/>
  <c r="D13" i="2"/>
  <c r="D14" i="2" s="1"/>
  <c r="D15" i="2" s="1"/>
  <c r="G15" i="2" s="1"/>
  <c r="F14" i="2" l="1"/>
  <c r="G14" i="2"/>
  <c r="D16" i="2"/>
  <c r="G16" i="2" s="1"/>
  <c r="F15" i="2"/>
  <c r="M13" i="2"/>
  <c r="L13" i="2"/>
  <c r="K13" i="2"/>
  <c r="J13" i="2"/>
  <c r="I13" i="2"/>
  <c r="H13" i="2"/>
  <c r="G13" i="2"/>
  <c r="F13" i="2"/>
  <c r="D17" i="2" l="1"/>
  <c r="G17" i="2" s="1"/>
  <c r="F16" i="2"/>
  <c r="M14" i="2"/>
  <c r="I14" i="2"/>
  <c r="K14" i="2"/>
  <c r="J14" i="2"/>
  <c r="H14" i="2"/>
  <c r="L14" i="2"/>
  <c r="D18" i="2" l="1"/>
  <c r="G18" i="2" s="1"/>
  <c r="F17" i="2"/>
  <c r="L15" i="2"/>
  <c r="H15" i="2"/>
  <c r="J15" i="2"/>
  <c r="M15" i="2"/>
  <c r="I15" i="2"/>
  <c r="K15" i="2"/>
  <c r="D19" i="2" l="1"/>
  <c r="G19" i="2" s="1"/>
  <c r="F18" i="2"/>
  <c r="K16" i="2"/>
  <c r="M16" i="2"/>
  <c r="I16" i="2"/>
  <c r="L16" i="2"/>
  <c r="H16" i="2"/>
  <c r="J16" i="2"/>
  <c r="D20" i="2" l="1"/>
  <c r="G20" i="2" s="1"/>
  <c r="F19" i="2"/>
  <c r="J17" i="2"/>
  <c r="L17" i="2"/>
  <c r="H17" i="2"/>
  <c r="K17" i="2"/>
  <c r="M17" i="2"/>
  <c r="I17" i="2"/>
  <c r="D21" i="2" l="1"/>
  <c r="G21" i="2" s="1"/>
  <c r="F20" i="2"/>
  <c r="M18" i="2"/>
  <c r="I18" i="2"/>
  <c r="K18" i="2"/>
  <c r="J18" i="2"/>
  <c r="L18" i="2"/>
  <c r="H18" i="2"/>
  <c r="D22" i="2" l="1"/>
  <c r="G22" i="2" s="1"/>
  <c r="F21" i="2"/>
  <c r="L19" i="2"/>
  <c r="H19" i="2"/>
  <c r="J19" i="2"/>
  <c r="M19" i="2"/>
  <c r="I19" i="2"/>
  <c r="K19" i="2"/>
  <c r="D23" i="2" l="1"/>
  <c r="G23" i="2" s="1"/>
  <c r="F22" i="2"/>
  <c r="K20" i="2"/>
  <c r="M20" i="2"/>
  <c r="I20" i="2"/>
  <c r="L20" i="2"/>
  <c r="H20" i="2"/>
  <c r="J20" i="2"/>
  <c r="D24" i="2" l="1"/>
  <c r="G24" i="2" s="1"/>
  <c r="F23" i="2"/>
  <c r="J21" i="2"/>
  <c r="L21" i="2"/>
  <c r="H21" i="2"/>
  <c r="K21" i="2"/>
  <c r="M21" i="2"/>
  <c r="I21" i="2"/>
  <c r="D25" i="2" l="1"/>
  <c r="G25" i="2" s="1"/>
  <c r="F24" i="2"/>
  <c r="M22" i="2"/>
  <c r="I22" i="2"/>
  <c r="K22" i="2"/>
  <c r="J22" i="2"/>
  <c r="L22" i="2"/>
  <c r="H22" i="2"/>
  <c r="D26" i="2" l="1"/>
  <c r="G26" i="2" s="1"/>
  <c r="F25" i="2"/>
  <c r="L23" i="2"/>
  <c r="H23" i="2"/>
  <c r="J23" i="2"/>
  <c r="M23" i="2"/>
  <c r="I23" i="2"/>
  <c r="K23" i="2"/>
  <c r="D27" i="2" l="1"/>
  <c r="G27" i="2" s="1"/>
  <c r="F26" i="2"/>
  <c r="K24" i="2"/>
  <c r="H24" i="2"/>
  <c r="M24" i="2"/>
  <c r="I24" i="2"/>
  <c r="L24" i="2"/>
  <c r="J24" i="2"/>
  <c r="D28" i="2" l="1"/>
  <c r="G28" i="2" s="1"/>
  <c r="F27" i="2"/>
  <c r="J25" i="2"/>
  <c r="L25" i="2"/>
  <c r="H25" i="2"/>
  <c r="K25" i="2"/>
  <c r="I25" i="2"/>
  <c r="M25" i="2"/>
  <c r="D29" i="2" l="1"/>
  <c r="G29" i="2" s="1"/>
  <c r="F28" i="2"/>
  <c r="M26" i="2"/>
  <c r="I26" i="2"/>
  <c r="K26" i="2"/>
  <c r="J26" i="2"/>
  <c r="L26" i="2"/>
  <c r="H26" i="2"/>
  <c r="D30" i="2" l="1"/>
  <c r="G30" i="2" s="1"/>
  <c r="F29" i="2"/>
  <c r="L27" i="2"/>
  <c r="H27" i="2"/>
  <c r="J27" i="2"/>
  <c r="M27" i="2"/>
  <c r="I27" i="2"/>
  <c r="K27" i="2"/>
  <c r="D31" i="2" l="1"/>
  <c r="G31" i="2" s="1"/>
  <c r="F30" i="2"/>
  <c r="K28" i="2"/>
  <c r="H28" i="2"/>
  <c r="M28" i="2"/>
  <c r="I28" i="2"/>
  <c r="L28" i="2"/>
  <c r="J28" i="2"/>
  <c r="D32" i="2" l="1"/>
  <c r="F31" i="2"/>
  <c r="J29" i="2"/>
  <c r="L29" i="2"/>
  <c r="H29" i="2"/>
  <c r="K29" i="2"/>
  <c r="I29" i="2"/>
  <c r="M29" i="2"/>
  <c r="F32" i="2" l="1"/>
  <c r="D33" i="2"/>
  <c r="G32" i="2"/>
  <c r="M30" i="2"/>
  <c r="I30" i="2"/>
  <c r="K30" i="2"/>
  <c r="J30" i="2"/>
  <c r="L30" i="2"/>
  <c r="H30" i="2"/>
  <c r="H33" i="2" l="1"/>
  <c r="I33" i="2"/>
  <c r="M33" i="2"/>
  <c r="J33" i="2"/>
  <c r="L33" i="2"/>
  <c r="G33" i="2"/>
  <c r="F33" i="2"/>
  <c r="K33" i="2"/>
  <c r="D34" i="2"/>
  <c r="L31" i="2"/>
  <c r="H31" i="2"/>
  <c r="J31" i="2"/>
  <c r="M31" i="2"/>
  <c r="I31" i="2"/>
  <c r="K31" i="2"/>
  <c r="I34" i="2" l="1"/>
  <c r="K34" i="2"/>
  <c r="J34" i="2"/>
  <c r="L34" i="2"/>
  <c r="F34" i="2"/>
  <c r="H34" i="2"/>
  <c r="M34" i="2"/>
  <c r="G34" i="2"/>
  <c r="D35" i="2"/>
  <c r="K32" i="2"/>
  <c r="H32" i="2"/>
  <c r="M32" i="2"/>
  <c r="I32" i="2"/>
  <c r="L32" i="2"/>
  <c r="J32" i="2"/>
  <c r="M35" i="2" l="1"/>
  <c r="L35" i="2"/>
  <c r="H35" i="2"/>
  <c r="K35" i="2"/>
  <c r="G35" i="2"/>
  <c r="D36" i="2"/>
  <c r="F35" i="2"/>
  <c r="I35" i="2"/>
  <c r="J35" i="2"/>
  <c r="M36" i="2" l="1"/>
  <c r="L36" i="2"/>
  <c r="G36" i="2"/>
  <c r="K36" i="2"/>
  <c r="J36" i="2"/>
  <c r="D37" i="2"/>
  <c r="H36" i="2"/>
  <c r="I36" i="2"/>
  <c r="F36" i="2"/>
  <c r="F37" i="2" l="1"/>
  <c r="K37" i="2"/>
  <c r="H37" i="2"/>
  <c r="D38" i="2"/>
  <c r="J37" i="2"/>
  <c r="M37" i="2"/>
  <c r="I37" i="2"/>
  <c r="L37" i="2"/>
  <c r="G37" i="2"/>
  <c r="F38" i="2" l="1"/>
  <c r="H38" i="2"/>
  <c r="I38" i="2"/>
  <c r="L38" i="2"/>
  <c r="K38" i="2"/>
  <c r="G38" i="2"/>
  <c r="J38" i="2"/>
  <c r="M38" i="2"/>
  <c r="D39" i="2"/>
  <c r="L39" i="2" l="1"/>
  <c r="H39" i="2"/>
  <c r="K39" i="2"/>
  <c r="I39" i="2"/>
  <c r="D40" i="2"/>
  <c r="F39" i="2"/>
  <c r="G39" i="2"/>
  <c r="M39" i="2"/>
  <c r="J39" i="2"/>
  <c r="K40" i="2" l="1"/>
  <c r="H40" i="2"/>
  <c r="D41" i="2"/>
  <c r="G40" i="2"/>
  <c r="M40" i="2"/>
  <c r="F40" i="2"/>
  <c r="I40" i="2"/>
  <c r="L40" i="2"/>
  <c r="J40" i="2"/>
  <c r="F41" i="2" l="1"/>
  <c r="H41" i="2"/>
  <c r="D42" i="2"/>
  <c r="J41" i="2"/>
  <c r="M41" i="2"/>
  <c r="I41" i="2"/>
  <c r="L41" i="2"/>
  <c r="G41" i="2"/>
  <c r="K41" i="2"/>
  <c r="L42" i="2" l="1"/>
  <c r="H42" i="2"/>
  <c r="K42" i="2"/>
  <c r="G42" i="2"/>
  <c r="D43" i="2"/>
  <c r="J42" i="2"/>
  <c r="M42" i="2"/>
  <c r="F42" i="2"/>
  <c r="I42" i="2"/>
  <c r="D44" i="2" l="1"/>
  <c r="M43" i="2"/>
  <c r="J43" i="2"/>
  <c r="F43" i="2"/>
  <c r="I43" i="2"/>
  <c r="L43" i="2"/>
  <c r="H43" i="2"/>
  <c r="K43" i="2"/>
  <c r="G43" i="2"/>
  <c r="H44" i="2" l="1"/>
  <c r="K44" i="2"/>
  <c r="J44" i="2"/>
  <c r="F44" i="2"/>
  <c r="G44" i="2"/>
  <c r="M44" i="2"/>
  <c r="D45" i="2"/>
  <c r="L44" i="2"/>
  <c r="I44" i="2"/>
  <c r="M45" i="2" l="1"/>
  <c r="I45" i="2"/>
  <c r="L45" i="2"/>
  <c r="H45" i="2"/>
  <c r="F45" i="2"/>
  <c r="K45" i="2"/>
  <c r="G45" i="2"/>
  <c r="D46" i="2"/>
  <c r="J45" i="2"/>
  <c r="D47" i="2" l="1"/>
  <c r="J46" i="2"/>
  <c r="K46" i="2"/>
  <c r="M46" i="2"/>
  <c r="H46" i="2"/>
  <c r="L46" i="2"/>
  <c r="G46" i="2"/>
  <c r="F46" i="2"/>
  <c r="I46" i="2"/>
  <c r="D48" i="2" l="1"/>
  <c r="F47" i="2"/>
  <c r="G47" i="2"/>
  <c r="M47" i="2"/>
  <c r="J47" i="2"/>
  <c r="L47" i="2"/>
  <c r="I47" i="2"/>
  <c r="K47" i="2"/>
  <c r="H47" i="2"/>
  <c r="M48" i="2" l="1"/>
  <c r="F48" i="2"/>
  <c r="G48" i="2"/>
  <c r="H48" i="2"/>
  <c r="L48" i="2"/>
  <c r="J48" i="2"/>
  <c r="K48" i="2"/>
  <c r="I48" i="2"/>
  <c r="D49" i="2"/>
  <c r="F49" i="2" l="1"/>
  <c r="K49" i="2"/>
  <c r="G49" i="2"/>
  <c r="D50" i="2"/>
  <c r="J49" i="2"/>
  <c r="M49" i="2"/>
  <c r="I49" i="2"/>
  <c r="L49" i="2"/>
  <c r="H49" i="2"/>
  <c r="D51" i="2" l="1"/>
  <c r="I50" i="2"/>
  <c r="K50" i="2"/>
  <c r="F50" i="2"/>
  <c r="H50" i="2"/>
  <c r="M50" i="2"/>
  <c r="G50" i="2"/>
  <c r="J50" i="2"/>
  <c r="L50" i="2"/>
  <c r="D52" i="2" l="1"/>
  <c r="F51" i="2"/>
  <c r="I51" i="2"/>
  <c r="K51" i="2"/>
  <c r="G51" i="2"/>
  <c r="M51" i="2"/>
  <c r="J51" i="2"/>
  <c r="L51" i="2"/>
  <c r="H51" i="2"/>
  <c r="M52" i="2" l="1"/>
  <c r="I52" i="2"/>
  <c r="J52" i="2"/>
  <c r="L52" i="2"/>
  <c r="G52" i="2"/>
  <c r="D53" i="2"/>
  <c r="F52" i="2"/>
  <c r="K52" i="2"/>
  <c r="H52" i="2"/>
  <c r="M53" i="2" l="1"/>
  <c r="I53" i="2"/>
  <c r="L53" i="2"/>
  <c r="H53" i="2"/>
  <c r="F53" i="2"/>
  <c r="K53" i="2"/>
  <c r="G53" i="2"/>
  <c r="D54" i="2"/>
  <c r="J53" i="2"/>
  <c r="J54" i="2" l="1"/>
  <c r="M54" i="2"/>
  <c r="D55" i="2"/>
  <c r="L54" i="2"/>
  <c r="K54" i="2"/>
  <c r="G54" i="2"/>
  <c r="I54" i="2"/>
  <c r="F54" i="2"/>
  <c r="H54" i="2"/>
  <c r="F55" i="2" l="1"/>
  <c r="I55" i="2"/>
  <c r="D56" i="2"/>
  <c r="K55" i="2"/>
  <c r="G55" i="2"/>
  <c r="M55" i="2"/>
  <c r="J55" i="2"/>
  <c r="L55" i="2"/>
  <c r="H55" i="2"/>
  <c r="F56" i="2" l="1"/>
  <c r="G56" i="2"/>
  <c r="M56" i="2"/>
  <c r="K56" i="2"/>
  <c r="I56" i="2"/>
  <c r="D57" i="2"/>
  <c r="L56" i="2"/>
  <c r="J56" i="2"/>
  <c r="H56" i="2"/>
  <c r="L57" i="2" l="1"/>
  <c r="G57" i="2"/>
  <c r="M57" i="2"/>
  <c r="I57" i="2"/>
  <c r="F57" i="2"/>
  <c r="K57" i="2"/>
  <c r="H57" i="2"/>
  <c r="D58" i="2"/>
  <c r="J57" i="2"/>
  <c r="K58" i="2" l="1"/>
  <c r="G58" i="2"/>
  <c r="L58" i="2"/>
  <c r="H58" i="2"/>
  <c r="D59" i="2"/>
  <c r="J58" i="2"/>
  <c r="M58" i="2"/>
  <c r="F58" i="2"/>
  <c r="I58" i="2"/>
  <c r="F59" i="2" l="1"/>
  <c r="I59" i="2"/>
  <c r="L59" i="2"/>
  <c r="H59" i="2"/>
  <c r="D60" i="2"/>
  <c r="K59" i="2"/>
  <c r="G59" i="2"/>
  <c r="M59" i="2"/>
  <c r="J59" i="2"/>
  <c r="I60" i="2" l="1"/>
  <c r="H60" i="2"/>
  <c r="M60" i="2"/>
  <c r="D61" i="2"/>
  <c r="G60" i="2"/>
  <c r="J60" i="2"/>
  <c r="L60" i="2"/>
  <c r="K60" i="2"/>
  <c r="F60" i="2"/>
  <c r="L61" i="2" l="1"/>
  <c r="H61" i="2"/>
  <c r="M61" i="2"/>
  <c r="I61" i="2"/>
  <c r="F61" i="2"/>
  <c r="K61" i="2"/>
  <c r="G61" i="2"/>
  <c r="D62" i="2"/>
  <c r="J61" i="2"/>
  <c r="L62" i="2" l="1"/>
  <c r="H62" i="2"/>
  <c r="D63" i="2"/>
  <c r="K62" i="2"/>
  <c r="G62" i="2"/>
  <c r="F62" i="2"/>
  <c r="J62" i="2"/>
  <c r="M62" i="2"/>
  <c r="I62" i="2"/>
  <c r="F63" i="2" l="1"/>
  <c r="I63" i="2"/>
  <c r="L63" i="2"/>
  <c r="G63" i="2"/>
  <c r="D64" i="2"/>
  <c r="K63" i="2"/>
  <c r="H63" i="2"/>
  <c r="M63" i="2"/>
  <c r="J63" i="2"/>
  <c r="F64" i="2" l="1"/>
  <c r="J64" i="2"/>
  <c r="M64" i="2"/>
  <c r="K64" i="2"/>
  <c r="H64" i="2"/>
  <c r="D65" i="2"/>
  <c r="L64" i="2"/>
  <c r="I64" i="2"/>
  <c r="G64" i="2"/>
  <c r="L65" i="2" l="1"/>
  <c r="H65" i="2"/>
  <c r="F65" i="2"/>
  <c r="K65" i="2"/>
  <c r="G65" i="2"/>
  <c r="M65" i="2"/>
  <c r="D66" i="2"/>
  <c r="J65" i="2"/>
  <c r="I65" i="2"/>
  <c r="K66" i="2" l="1"/>
  <c r="G66" i="2"/>
  <c r="D67" i="2"/>
  <c r="J66" i="2"/>
  <c r="L66" i="2"/>
  <c r="M66" i="2"/>
  <c r="H66" i="2"/>
  <c r="F66" i="2"/>
  <c r="I66" i="2"/>
  <c r="F67" i="2" l="1"/>
  <c r="G67" i="2"/>
  <c r="D68" i="2"/>
  <c r="K67" i="2"/>
  <c r="I67" i="2"/>
  <c r="H67" i="2"/>
  <c r="M67" i="2"/>
  <c r="J67" i="2"/>
  <c r="L67" i="2"/>
  <c r="F68" i="2" l="1"/>
  <c r="K68" i="2"/>
  <c r="D69" i="2"/>
  <c r="H68" i="2"/>
  <c r="M68" i="2"/>
  <c r="I68" i="2"/>
  <c r="J68" i="2"/>
  <c r="G68" i="2"/>
  <c r="L68" i="2"/>
  <c r="L69" i="2" l="1"/>
  <c r="H69" i="2"/>
  <c r="F69" i="2"/>
  <c r="K69" i="2"/>
  <c r="G69" i="2"/>
  <c r="J69" i="2"/>
  <c r="M69" i="2"/>
  <c r="I69" i="2"/>
  <c r="D70" i="2"/>
  <c r="J70" i="2" l="1"/>
  <c r="M70" i="2"/>
  <c r="D71" i="2"/>
  <c r="L70" i="2"/>
  <c r="K70" i="2"/>
  <c r="G70" i="2"/>
  <c r="I70" i="2"/>
  <c r="F70" i="2"/>
  <c r="H70" i="2"/>
  <c r="F71" i="2" l="1"/>
  <c r="I71" i="2"/>
  <c r="D72" i="2"/>
  <c r="K71" i="2"/>
  <c r="G71" i="2"/>
  <c r="H71" i="2"/>
  <c r="M71" i="2"/>
  <c r="J71" i="2"/>
  <c r="L71" i="2"/>
  <c r="F72" i="2" l="1"/>
  <c r="G72" i="2"/>
  <c r="D73" i="2"/>
  <c r="H72" i="2"/>
  <c r="M72" i="2"/>
  <c r="K72" i="2"/>
  <c r="I72" i="2"/>
  <c r="L72" i="2"/>
  <c r="J72" i="2"/>
  <c r="L73" i="2" l="1"/>
  <c r="H73" i="2"/>
  <c r="F73" i="2"/>
  <c r="K73" i="2"/>
  <c r="G73" i="2"/>
  <c r="D74" i="2"/>
  <c r="J73" i="2"/>
  <c r="M73" i="2"/>
  <c r="I73" i="2"/>
  <c r="D75" i="2" l="1"/>
  <c r="J74" i="2"/>
  <c r="M74" i="2"/>
  <c r="L74" i="2"/>
  <c r="H74" i="2"/>
  <c r="K74" i="2"/>
  <c r="G74" i="2"/>
  <c r="F74" i="2"/>
  <c r="I74" i="2"/>
  <c r="F75" i="2" l="1"/>
  <c r="D76" i="2"/>
  <c r="K75" i="2"/>
  <c r="I75" i="2"/>
  <c r="M75" i="2"/>
  <c r="J75" i="2"/>
  <c r="L75" i="2"/>
  <c r="G75" i="2"/>
  <c r="H75" i="2"/>
  <c r="I76" i="2" l="1"/>
  <c r="H76" i="2"/>
  <c r="L76" i="2"/>
  <c r="K76" i="2"/>
  <c r="M76" i="2"/>
  <c r="D77" i="2"/>
  <c r="G76" i="2"/>
  <c r="F76" i="2"/>
  <c r="J76" i="2"/>
  <c r="H77" i="2" l="1"/>
  <c r="F77" i="2"/>
  <c r="K77" i="2"/>
  <c r="G77" i="2"/>
  <c r="D78" i="2"/>
  <c r="J77" i="2"/>
  <c r="M77" i="2"/>
  <c r="I77" i="2"/>
  <c r="L77" i="2"/>
  <c r="D79" i="2" l="1"/>
  <c r="K78" i="2"/>
  <c r="G78" i="2"/>
  <c r="M78" i="2"/>
  <c r="I78" i="2"/>
  <c r="L78" i="2"/>
  <c r="H78" i="2"/>
  <c r="F78" i="2"/>
  <c r="J78" i="2"/>
  <c r="F79" i="2" l="1"/>
  <c r="G79" i="2"/>
  <c r="D80" i="2"/>
  <c r="K79" i="2"/>
  <c r="I79" i="2"/>
  <c r="L79" i="2"/>
  <c r="H79" i="2"/>
  <c r="M79" i="2"/>
  <c r="J79" i="2"/>
  <c r="F80" i="2" l="1"/>
  <c r="J80" i="2"/>
  <c r="D81" i="2"/>
  <c r="K80" i="2"/>
  <c r="M80" i="2"/>
  <c r="I80" i="2"/>
  <c r="G80" i="2"/>
  <c r="H80" i="2"/>
  <c r="L80" i="2"/>
  <c r="L81" i="2" l="1"/>
  <c r="G81" i="2"/>
  <c r="F81" i="2"/>
  <c r="K81" i="2"/>
  <c r="H81" i="2"/>
  <c r="M81" i="2"/>
  <c r="I81" i="2"/>
  <c r="D82" i="2"/>
  <c r="J81" i="2"/>
  <c r="D83" i="2" l="1"/>
  <c r="J82" i="2"/>
  <c r="L82" i="2"/>
  <c r="M82" i="2"/>
  <c r="H82" i="2"/>
  <c r="K82" i="2"/>
  <c r="G82" i="2"/>
  <c r="F82" i="2"/>
  <c r="I82" i="2"/>
  <c r="G83" i="2" l="1"/>
  <c r="D84" i="2"/>
  <c r="K83" i="2"/>
  <c r="I83" i="2"/>
  <c r="M83" i="2"/>
  <c r="J83" i="2"/>
  <c r="L83" i="2"/>
  <c r="H83" i="2"/>
  <c r="F83" i="2"/>
  <c r="I84" i="2" l="1"/>
  <c r="F84" i="2"/>
  <c r="D85" i="2"/>
  <c r="J84" i="2"/>
  <c r="M84" i="2"/>
  <c r="H84" i="2"/>
  <c r="K84" i="2"/>
  <c r="L84" i="2"/>
  <c r="G84" i="2"/>
  <c r="L85" i="2" l="1"/>
  <c r="G85" i="2"/>
  <c r="M85" i="2"/>
  <c r="I85" i="2"/>
  <c r="F85" i="2"/>
  <c r="K85" i="2"/>
  <c r="H85" i="2"/>
  <c r="D86" i="2"/>
  <c r="J85" i="2"/>
  <c r="J86" i="2" l="1"/>
  <c r="M86" i="2"/>
  <c r="D87" i="2"/>
  <c r="I86" i="2"/>
  <c r="L86" i="2"/>
  <c r="K86" i="2"/>
  <c r="G86" i="2"/>
  <c r="F86" i="2"/>
  <c r="H86" i="2"/>
  <c r="F87" i="2" l="1"/>
  <c r="D88" i="2"/>
  <c r="K87" i="2"/>
  <c r="G87" i="2"/>
  <c r="M87" i="2"/>
  <c r="J87" i="2"/>
  <c r="L87" i="2"/>
  <c r="H87" i="2"/>
  <c r="I87" i="2"/>
  <c r="M88" i="2" l="1"/>
  <c r="K88" i="2"/>
  <c r="I88" i="2"/>
  <c r="L88" i="2"/>
  <c r="J88" i="2"/>
  <c r="D89" i="2"/>
  <c r="H88" i="2"/>
  <c r="F88" i="2"/>
  <c r="G88" i="2"/>
  <c r="F89" i="2" l="1"/>
  <c r="K89" i="2"/>
  <c r="G89" i="2"/>
  <c r="D90" i="2"/>
  <c r="J89" i="2"/>
  <c r="M89" i="2"/>
  <c r="I89" i="2"/>
  <c r="L89" i="2"/>
  <c r="H89" i="2"/>
  <c r="K90" i="2" l="1"/>
  <c r="G90" i="2"/>
  <c r="D91" i="2"/>
  <c r="J90" i="2"/>
  <c r="M90" i="2"/>
  <c r="F90" i="2"/>
  <c r="I90" i="2"/>
  <c r="L90" i="2"/>
  <c r="H90" i="2"/>
  <c r="D92" i="2" l="1"/>
  <c r="K91" i="2"/>
  <c r="I91" i="2"/>
  <c r="F91" i="2"/>
  <c r="G91" i="2"/>
  <c r="M91" i="2"/>
  <c r="J91" i="2"/>
  <c r="L91" i="2"/>
  <c r="H91" i="2"/>
  <c r="M92" i="2" l="1"/>
  <c r="D93" i="2"/>
  <c r="G92" i="2"/>
  <c r="F92" i="2"/>
  <c r="J92" i="2"/>
  <c r="I92" i="2"/>
  <c r="H92" i="2"/>
  <c r="L92" i="2"/>
  <c r="K92" i="2"/>
  <c r="L93" i="2" l="1"/>
  <c r="H93" i="2"/>
  <c r="D94" i="2"/>
  <c r="J93" i="2"/>
  <c r="M93" i="2"/>
  <c r="I93" i="2"/>
  <c r="K93" i="2"/>
  <c r="G93" i="2"/>
  <c r="F93" i="2"/>
  <c r="D95" i="2" l="1"/>
  <c r="F94" i="2"/>
  <c r="J94" i="2"/>
  <c r="I94" i="2"/>
  <c r="L94" i="2"/>
  <c r="H94" i="2"/>
  <c r="K94" i="2"/>
  <c r="M94" i="2"/>
  <c r="G94" i="2"/>
  <c r="F95" i="2" l="1"/>
  <c r="G95" i="2"/>
  <c r="K95" i="2"/>
  <c r="I95" i="2"/>
  <c r="D96" i="2"/>
  <c r="M95" i="2"/>
  <c r="J95" i="2"/>
  <c r="L95" i="2"/>
  <c r="H95" i="2"/>
  <c r="F96" i="2" l="1"/>
  <c r="J96" i="2"/>
  <c r="M96" i="2"/>
  <c r="K96" i="2"/>
  <c r="H96" i="2"/>
  <c r="L96" i="2"/>
  <c r="I96" i="2"/>
  <c r="D97" i="2"/>
  <c r="G96" i="2"/>
  <c r="L97" i="2" l="1"/>
  <c r="G97" i="2"/>
  <c r="F97" i="2"/>
  <c r="K97" i="2"/>
  <c r="H97" i="2"/>
  <c r="D98" i="2"/>
  <c r="J97" i="2"/>
  <c r="M97" i="2"/>
  <c r="I97" i="2"/>
  <c r="K98" i="2" l="1"/>
  <c r="G98" i="2"/>
  <c r="J98" i="2"/>
  <c r="L98" i="2"/>
  <c r="F98" i="2"/>
  <c r="I98" i="2"/>
  <c r="D99" i="2"/>
  <c r="M98" i="2"/>
  <c r="H98" i="2"/>
  <c r="F99" i="2" l="1"/>
  <c r="G99" i="2"/>
  <c r="K99" i="2"/>
  <c r="I99" i="2"/>
  <c r="J99" i="2"/>
  <c r="H99" i="2"/>
  <c r="D100" i="2"/>
  <c r="M99" i="2"/>
  <c r="L99" i="2"/>
  <c r="L100" i="2" l="1"/>
  <c r="G100" i="2"/>
  <c r="D101" i="2"/>
  <c r="F100" i="2"/>
  <c r="I100" i="2"/>
  <c r="K100" i="2"/>
  <c r="M100" i="2"/>
  <c r="H100" i="2"/>
  <c r="J100" i="2"/>
  <c r="L101" i="2" l="1"/>
  <c r="H101" i="2"/>
  <c r="F101" i="2"/>
  <c r="G101" i="2"/>
  <c r="K101" i="2"/>
  <c r="D102" i="2"/>
  <c r="J101" i="2"/>
  <c r="M101" i="2"/>
  <c r="I101" i="2"/>
  <c r="J102" i="2" l="1"/>
  <c r="M102" i="2"/>
  <c r="D103" i="2"/>
  <c r="I102" i="2"/>
  <c r="L102" i="2"/>
  <c r="F102" i="2"/>
  <c r="H102" i="2"/>
  <c r="K102" i="2"/>
  <c r="G102" i="2"/>
  <c r="F103" i="2" l="1"/>
  <c r="I103" i="2"/>
  <c r="K103" i="2"/>
  <c r="G103" i="2"/>
  <c r="D104" i="2"/>
  <c r="M103" i="2"/>
  <c r="J103" i="2"/>
  <c r="H103" i="2"/>
  <c r="L103" i="2"/>
  <c r="F104" i="2" l="1"/>
  <c r="G104" i="2"/>
  <c r="M104" i="2"/>
  <c r="K104" i="2"/>
  <c r="I104" i="2"/>
  <c r="L104" i="2"/>
  <c r="J104" i="2"/>
  <c r="D105" i="2"/>
  <c r="H104" i="2"/>
  <c r="L105" i="2" l="1"/>
  <c r="F105" i="2"/>
  <c r="K105" i="2"/>
  <c r="G105" i="2"/>
  <c r="J105" i="2"/>
  <c r="M105" i="2"/>
  <c r="I105" i="2"/>
  <c r="D106" i="2"/>
  <c r="H105" i="2"/>
  <c r="K106" i="2" l="1"/>
  <c r="G106" i="2"/>
  <c r="D107" i="2"/>
  <c r="J106" i="2"/>
  <c r="M106" i="2"/>
  <c r="F106" i="2"/>
  <c r="I106" i="2"/>
  <c r="L106" i="2"/>
  <c r="H106" i="2"/>
  <c r="F107" i="2" l="1"/>
  <c r="G107" i="2"/>
  <c r="K107" i="2"/>
  <c r="I107" i="2"/>
  <c r="D108" i="2"/>
  <c r="M107" i="2"/>
  <c r="J107" i="2"/>
  <c r="L107" i="2"/>
  <c r="H107" i="2"/>
  <c r="D109" i="2" l="1"/>
  <c r="M108" i="2"/>
  <c r="I108" i="2"/>
  <c r="G108" i="2"/>
  <c r="L108" i="2"/>
  <c r="K108" i="2"/>
  <c r="F108" i="2"/>
  <c r="J108" i="2"/>
  <c r="H108" i="2"/>
  <c r="L109" i="2" l="1"/>
  <c r="H109" i="2"/>
  <c r="F109" i="2"/>
  <c r="K109" i="2"/>
  <c r="G109" i="2"/>
  <c r="D110" i="2"/>
  <c r="J109" i="2"/>
  <c r="M109" i="2"/>
  <c r="I109" i="2"/>
  <c r="L110" i="2" l="1"/>
  <c r="H110" i="2"/>
  <c r="D111" i="2"/>
  <c r="K110" i="2"/>
  <c r="G110" i="2"/>
  <c r="F110" i="2"/>
  <c r="J110" i="2"/>
  <c r="M110" i="2"/>
  <c r="I110" i="2"/>
  <c r="F111" i="2" l="1"/>
  <c r="I111" i="2"/>
  <c r="D112" i="2"/>
  <c r="G111" i="2"/>
  <c r="M111" i="2"/>
  <c r="J111" i="2"/>
  <c r="L111" i="2"/>
  <c r="H111" i="2"/>
  <c r="K111" i="2"/>
  <c r="D113" i="2" l="1"/>
  <c r="G112" i="2"/>
  <c r="I112" i="2"/>
  <c r="K112" i="2"/>
  <c r="M112" i="2"/>
  <c r="H112" i="2"/>
  <c r="F112" i="2"/>
  <c r="L112" i="2"/>
  <c r="J112" i="2"/>
  <c r="D114" i="2" l="1"/>
  <c r="J113" i="2"/>
  <c r="M113" i="2"/>
  <c r="L113" i="2"/>
  <c r="K113" i="2"/>
  <c r="F113" i="2"/>
  <c r="I113" i="2"/>
  <c r="H113" i="2"/>
  <c r="G113" i="2"/>
  <c r="G114" i="2" l="1"/>
  <c r="J114" i="2"/>
  <c r="M114" i="2"/>
  <c r="L114" i="2"/>
  <c r="F114" i="2"/>
  <c r="I114" i="2"/>
  <c r="H114" i="2"/>
  <c r="K114" i="2"/>
</calcChain>
</file>

<file path=xl/sharedStrings.xml><?xml version="1.0" encoding="utf-8"?>
<sst xmlns="http://schemas.openxmlformats.org/spreadsheetml/2006/main" count="631" uniqueCount="187">
  <si>
    <t xml:space="preserve">FECHA </t>
  </si>
  <si>
    <t>LUGAR</t>
  </si>
  <si>
    <t>BUSQUEDA NOMBRE</t>
  </si>
  <si>
    <t>BUSQUEDA CC</t>
  </si>
  <si>
    <t>ITEM</t>
  </si>
  <si>
    <t>NUMERO DE COMPARENDO</t>
  </si>
  <si>
    <t>NOMBRE</t>
  </si>
  <si>
    <t>TIPO DE DOCUMENTO</t>
  </si>
  <si>
    <t>IDENTIFICACION</t>
  </si>
  <si>
    <t>CITACION HORA</t>
  </si>
  <si>
    <t xml:space="preserve">ELIJA TEMA DE </t>
  </si>
  <si>
    <t>BUSQUEDA Y DIGITE DATO</t>
  </si>
  <si>
    <t>EXPEDIENTE</t>
  </si>
  <si>
    <t>CITACIONES A AUDIENCIAS PUBLICAS A LOS PRESUNTOS INFRACTORES DE COMPORTAMIENTOS</t>
  </si>
  <si>
    <t>CONTRARIOS A LA CONVIVENCIA CIUDADANA DEL CÓDIGO DE POLICÍA</t>
  </si>
  <si>
    <t>SECRETARÍA DISTRITAL DE GOBIERNO - DIRECCIÓN PARA LA GESTIÓN POLICIVA</t>
  </si>
  <si>
    <t xml:space="preserve">Consulte la lista por Nombre o por número de Identificación sin puntos ni espacios </t>
  </si>
  <si>
    <t>CC</t>
  </si>
  <si>
    <t>2018223490100545E</t>
  </si>
  <si>
    <t xml:space="preserve">AURORA HERNANDEZ CLAVIJO </t>
  </si>
  <si>
    <t xml:space="preserve">CL 12 C No 8-53 Tercer Piso Edificio furatena </t>
  </si>
  <si>
    <t>2018223490105381E</t>
  </si>
  <si>
    <t>LORENZA INES CASTRO AUTRET</t>
  </si>
  <si>
    <t>2018223490101442E</t>
  </si>
  <si>
    <t>MARIA AURORA PIÑEROS</t>
  </si>
  <si>
    <t>2018223490101769E</t>
  </si>
  <si>
    <t xml:space="preserve">MARIA TRINIDAD GUERREO LÓPEZ </t>
  </si>
  <si>
    <t>2018223490110550E</t>
  </si>
  <si>
    <t>RODRIGUEZ MORA FLOR MERY</t>
  </si>
  <si>
    <t>2018223490105395E</t>
  </si>
  <si>
    <t xml:space="preserve">JORGE DAVID RODRIGUEZ </t>
  </si>
  <si>
    <t>2018223490105267E</t>
  </si>
  <si>
    <t xml:space="preserve">ALICIA VARGAS AREVALO </t>
  </si>
  <si>
    <t>2018223490101816E</t>
  </si>
  <si>
    <t>ANA MILENA AVILA SALES</t>
  </si>
  <si>
    <t>2018223490100577E</t>
  </si>
  <si>
    <t>11-001-0342669</t>
  </si>
  <si>
    <t>SIXTO ANTONIO NAVARRO</t>
  </si>
  <si>
    <t>2018223490109040E</t>
  </si>
  <si>
    <t xml:space="preserve">MARTHA BEATRIZ FONSECA PERILLA </t>
  </si>
  <si>
    <t>2018223490109073E</t>
  </si>
  <si>
    <t>NATALY GARCIA PEÑA</t>
  </si>
  <si>
    <t>2018223490109081E</t>
  </si>
  <si>
    <t>LADY LORENA VARGAS HAWKINS</t>
  </si>
  <si>
    <t>2018223490110468E</t>
  </si>
  <si>
    <t xml:space="preserve">SEGURIDAD SAN MARTIN </t>
  </si>
  <si>
    <t>830106586-1</t>
  </si>
  <si>
    <t>2018223490110489E</t>
  </si>
  <si>
    <t>2018223490113227E</t>
  </si>
  <si>
    <t>GLORIA ESPERANZA BARAJAS</t>
  </si>
  <si>
    <t>2018223490129078E</t>
  </si>
  <si>
    <t>SERLEFIN BPO&amp;O ZONA FRANCA SAS</t>
  </si>
  <si>
    <t>2018223490110507E</t>
  </si>
  <si>
    <t>G4S SECURE SOLUTIONS COLOMBIA S.A.</t>
  </si>
  <si>
    <t>2018223490129085E</t>
  </si>
  <si>
    <t xml:space="preserve">INTEGRA SECURYTY SYSTEMS S A </t>
  </si>
  <si>
    <t>2018223490129056E</t>
  </si>
  <si>
    <t xml:space="preserve">ADONAI PUIN ABAUNZA </t>
  </si>
  <si>
    <t>2018223490129089E</t>
  </si>
  <si>
    <t xml:space="preserve">DIANA CATHERINE ROJAS DAZA </t>
  </si>
  <si>
    <t>2018223490129049E</t>
  </si>
  <si>
    <t>CAMILO ANDRES ZAPATA</t>
  </si>
  <si>
    <t>2018223490129022E</t>
  </si>
  <si>
    <t>CARLOS FERNANDO GARZON</t>
  </si>
  <si>
    <t>2018223490129052E</t>
  </si>
  <si>
    <t xml:space="preserve">FLORENTINO MURCIA NOVOA </t>
  </si>
  <si>
    <t>2018223490129028E</t>
  </si>
  <si>
    <t>IFX NETWORKS COLOMBIA SAS</t>
  </si>
  <si>
    <t>2018223490129040E</t>
  </si>
  <si>
    <t>OLGA JAENETTE MONTAÑEZ (JAIME ENCISO)</t>
  </si>
  <si>
    <t>2018223490129046E</t>
  </si>
  <si>
    <t>BARBARA ORTIZ CARDENAS</t>
  </si>
  <si>
    <t>2018223490129058E</t>
  </si>
  <si>
    <t>SALDAÑA S LUCRECIA</t>
  </si>
  <si>
    <t>2018223490129067E</t>
  </si>
  <si>
    <t>BLANCA SOFIA PAEZ</t>
  </si>
  <si>
    <t>2018223490129185E</t>
  </si>
  <si>
    <t xml:space="preserve">EDILSON ANTONIO ORTIZ MUÑOZ / JOSE FERNANDO ORTIZ MUÑOZ </t>
  </si>
  <si>
    <t>2018223490129190E</t>
  </si>
  <si>
    <t xml:space="preserve">MAGDA YAMILE SALCEDO </t>
  </si>
  <si>
    <t>2018223490119422E</t>
  </si>
  <si>
    <t>CARLOS ANDRES MEDINA</t>
  </si>
  <si>
    <t>2018223490129195E</t>
  </si>
  <si>
    <t>JORGE CAMILO PRIETO CHITIVA</t>
  </si>
  <si>
    <t>2018223490129221E</t>
  </si>
  <si>
    <t>ARTEAGA CASILIMAS SALOMON  /  CAMCHO DE</t>
  </si>
  <si>
    <t>2018223490119441E</t>
  </si>
  <si>
    <t>JIMMY FABIAN CHAVARRO  SERRANO</t>
  </si>
  <si>
    <t>2018223490119450E</t>
  </si>
  <si>
    <t>CARLOS ANDRES SANDOVAL CAMAYO</t>
  </si>
  <si>
    <t>2018223490129094E</t>
  </si>
  <si>
    <t>YULY ANDREA DIAZ</t>
  </si>
  <si>
    <t>2018223490129111E</t>
  </si>
  <si>
    <t>DEISY NATHALY MUÑOZ MUÑOZ  / JORGE ENRIQUE MUÑOZ</t>
  </si>
  <si>
    <t>2018223490129124E</t>
  </si>
  <si>
    <t>CLARA INES VARGAS MARIN</t>
  </si>
  <si>
    <t>2018223490129137E</t>
  </si>
  <si>
    <t xml:space="preserve">MARIA ESPERANZA BENAVIDES </t>
  </si>
  <si>
    <t>2018223490129173E</t>
  </si>
  <si>
    <t>MORENO S LUIS / ANTONIO NIETO</t>
  </si>
  <si>
    <t>2018223490129179E</t>
  </si>
  <si>
    <t xml:space="preserve">MARIA LUZ DARY DIAZ GARCIA </t>
  </si>
  <si>
    <t>2018223490151249E</t>
  </si>
  <si>
    <t>EDNA R MENDIVELSO</t>
  </si>
  <si>
    <t>2018223490125872E</t>
  </si>
  <si>
    <t>MARIA DEL CARMEN TORRES</t>
  </si>
  <si>
    <t>2018223490151232E</t>
  </si>
  <si>
    <t xml:space="preserve">ROSA HELENA CAMELO MORALES </t>
  </si>
  <si>
    <t>2018643490100849E</t>
  </si>
  <si>
    <t xml:space="preserve">11-001-099477 </t>
  </si>
  <si>
    <t xml:space="preserve">JORDAN JESUS ROSAS ALFONSO </t>
  </si>
  <si>
    <t>2018223490109261E</t>
  </si>
  <si>
    <t xml:space="preserve">11-001-0410803 </t>
  </si>
  <si>
    <t xml:space="preserve">DIEGO ALEJANDRO BERNAL QUINTERO </t>
  </si>
  <si>
    <t>2018223490129226E</t>
  </si>
  <si>
    <t>JUAN DE JESUS RODRIGUEZ RODRIGUEZ</t>
  </si>
  <si>
    <t>2018223490129232E</t>
  </si>
  <si>
    <t>MARCO AURELIO RODRIGUEZ  CINDY GOMEZ</t>
  </si>
  <si>
    <t>2018223490125940E</t>
  </si>
  <si>
    <t xml:space="preserve">CLARA INES MARCELO CADENA </t>
  </si>
  <si>
    <t>2018223490129237E</t>
  </si>
  <si>
    <t xml:space="preserve">ORLANDO SABOGAL RUIZ </t>
  </si>
  <si>
    <t>2018223490129238E</t>
  </si>
  <si>
    <t>MARIA SOLEDAD BERNAL  / YOLIMA GIL</t>
  </si>
  <si>
    <t>2018223490125933E</t>
  </si>
  <si>
    <t>OSCAR JAVIER BECERRA ROA</t>
  </si>
  <si>
    <t>2018223490168759E</t>
  </si>
  <si>
    <t xml:space="preserve">MARIA TRINIDAD GUERRERO LOPEZ </t>
  </si>
  <si>
    <t>2018223490168731E</t>
  </si>
  <si>
    <t>2018223490168740E</t>
  </si>
  <si>
    <t>ANA HILDA BERMUDEZ</t>
  </si>
  <si>
    <t>2018223490137250E</t>
  </si>
  <si>
    <t>11-001-0503696</t>
  </si>
  <si>
    <t>ANA MARIA MAYORGA SOLANO</t>
  </si>
  <si>
    <t>2018223490129720E</t>
  </si>
  <si>
    <t>11-001-0677763</t>
  </si>
  <si>
    <t>EDGAR YESID GUTIEREEZ</t>
  </si>
  <si>
    <t>2018223490134812E</t>
  </si>
  <si>
    <t>11-001-0420265</t>
  </si>
  <si>
    <t>CRISTIAN ANDRES MARTINEZ ROMERO</t>
  </si>
  <si>
    <t>2018223490121564E</t>
  </si>
  <si>
    <t>11-001-0532215</t>
  </si>
  <si>
    <t xml:space="preserve">EDWIN CAMILO PARADA </t>
  </si>
  <si>
    <t>2018223490179901E</t>
  </si>
  <si>
    <t>ESTEFANÍA OLIVA ZAMORA CORTES</t>
  </si>
  <si>
    <t>2018223490179952E</t>
  </si>
  <si>
    <t xml:space="preserve">CARMEN BUITRAGO </t>
  </si>
  <si>
    <t>2019223490114856E</t>
  </si>
  <si>
    <t>ESPERANZA INES CUELLAR DE TOBON</t>
  </si>
  <si>
    <t>2018593490102231E</t>
  </si>
  <si>
    <t>ARLES JIMENEZ MONTOYA</t>
  </si>
  <si>
    <t>2018223490156356E</t>
  </si>
  <si>
    <t>MARISELA AGUACIA NEIRA</t>
  </si>
  <si>
    <t>2018223490103037E</t>
  </si>
  <si>
    <t>OSCAR RENE MARTINEZ</t>
  </si>
  <si>
    <t>2019223490109270E</t>
  </si>
  <si>
    <t>JULIAN CRISTOBAL ROSARIO MONROY</t>
  </si>
  <si>
    <t>2019223490109273E</t>
  </si>
  <si>
    <t>JOSE DANIEL ROZO HERNANDEZ</t>
  </si>
  <si>
    <t>2019223490109293E</t>
  </si>
  <si>
    <t xml:space="preserve">LUIS ANGEL BERNAL MOLINA </t>
  </si>
  <si>
    <t>2019223490114832E</t>
  </si>
  <si>
    <t xml:space="preserve">CRISTIAN CAMILO CUESTA PULIDO </t>
  </si>
  <si>
    <t>2019533490101341E</t>
  </si>
  <si>
    <t>110010821063</t>
  </si>
  <si>
    <t xml:space="preserve">RUBEN DARIO TABORDA VALENCIA </t>
  </si>
  <si>
    <t>2018223490186383E</t>
  </si>
  <si>
    <t>HECTOR ALONSO SICHACA GARZON</t>
  </si>
  <si>
    <t>2018553490101634E</t>
  </si>
  <si>
    <t>NILO ALFREDO QUIÑONES ANGULO</t>
  </si>
  <si>
    <t>10:30:00 a.m.</t>
  </si>
  <si>
    <t>2019604490101292E</t>
  </si>
  <si>
    <t>RONAL IGNACIO QUEVEDO</t>
  </si>
  <si>
    <t>11:00:00 a.m.</t>
  </si>
  <si>
    <t>2019523490100949E</t>
  </si>
  <si>
    <t xml:space="preserve">SANDRA ANAVARRO ZAPATA </t>
  </si>
  <si>
    <t>GLORIA</t>
  </si>
  <si>
    <t>2019524002987-2</t>
  </si>
  <si>
    <t xml:space="preserve">SANDRA NAVARRO ZAPATA </t>
  </si>
  <si>
    <t>2019574496114782E</t>
  </si>
  <si>
    <t>ALEXANDER CLAVIJO LOPEZ</t>
  </si>
  <si>
    <t>2019524490102976E</t>
  </si>
  <si>
    <t>11-001-0817229</t>
  </si>
  <si>
    <t>ALBA MELINA AGUDELO ROMERO</t>
  </si>
  <si>
    <t>2019574490109421E</t>
  </si>
  <si>
    <t>11-001-1257465</t>
  </si>
  <si>
    <t>PABLO FERNANDO CARILLO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</si>
</sst>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F400]h:mm:ss\ AM/PM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Bahnschrift Light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/>
    <xf numFmtId="1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1" fontId="0" fillId="0" borderId="0" xfId="1" applyFont="1"/>
    <xf numFmtId="0" fontId="2" fillId="0" borderId="1" xfId="0" applyFont="1" applyBorder="1" applyAlignment="1" applyProtection="1">
      <alignment horizontal="center" vertical="center"/>
      <protection locked="0" hidden="1"/>
    </xf>
    <xf numFmtId="41" fontId="0" fillId="0" borderId="1" xfId="1" applyFont="1" applyBorder="1" applyProtection="1">
      <protection locked="0" hidden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41" fontId="0" fillId="0" borderId="0" xfId="1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41" fontId="3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 [0]" xfId="1" builtinId="6"/>
    <cellStyle name="Normal" xfId="0" builtinId="0"/>
    <cellStyle name="Normal 2" xfId="2" xr:uid="{A84C3A7A-E7C0-42E7-B651-BADD205AB90D}"/>
  </cellStyles>
  <dxfs count="15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/mm/yyyy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</dxf>
    <dxf>
      <border outline="0">
        <top style="medium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95250</xdr:rowOff>
    </xdr:from>
    <xdr:to>
      <xdr:col>1</xdr:col>
      <xdr:colOff>2304787</xdr:colOff>
      <xdr:row>8</xdr:row>
      <xdr:rowOff>190349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2AE4DD-494C-463D-8081-80738B76F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0"/>
          <a:ext cx="2104762" cy="12095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A4E3B6-F397-45F8-9B8B-48180F3B6923}" name="Datos" displayName="Datos" comment="Datos citaciones audiencias públicas transporte público masivo." ref="A2:K150" totalsRowShown="0" headerRowDxfId="14" headerRowBorderDxfId="13" tableBorderDxfId="12">
  <autoFilter ref="A2:K150" xr:uid="{6AB3D78C-C40F-4447-BDA6-3F46FB969C6A}"/>
  <tableColumns count="11">
    <tableColumn id="1" xr3:uid="{1325DD9B-9813-480C-847F-DA9026AFB6B1}" name="BUSQUEDA NOMBRE">
      <calculatedColumnFormula>IF((COUNTIF($F3,"*"&amp;Dato_Busqueda&amp;"*"))=1,1,0)</calculatedColumnFormula>
    </tableColumn>
    <tableColumn id="2" xr3:uid="{585D8EDD-75BA-4EFA-9CAD-7EA8A9B36CEB}" name="BUSQUEDA CC">
      <calculatedColumnFormula>COUNTIF($H$2:$H3,Dato_Busqueda)</calculatedColumnFormula>
    </tableColumn>
    <tableColumn id="3" xr3:uid="{555BF85B-0C86-4C8F-835C-C2FCD54026D1}" name="ITEM"/>
    <tableColumn id="11" xr3:uid="{8BC4DCCB-E727-445A-A21B-D304C6BFBD1F}" name="EXPEDIENTE"/>
    <tableColumn id="4" xr3:uid="{49ACA313-6A89-427E-BA8E-AA9A0E3CFFFB}" name="NUMERO DE COMPARENDO" dataDxfId="11"/>
    <tableColumn id="5" xr3:uid="{554EC413-37A1-4227-92F2-279703EE0F87}" name="NOMBRE"/>
    <tableColumn id="6" xr3:uid="{5C468E59-303B-4676-A9D2-3F317DA0BB29}" name="TIPO DE DOCUMENTO" dataDxfId="10"/>
    <tableColumn id="7" xr3:uid="{3022C861-BA12-4B8E-B4E2-09699B1B6E98}" name="IDENTIFICACION" dataCellStyle="Millares [0]"/>
    <tableColumn id="10" xr3:uid="{24389762-4FC3-4662-AE4E-172A89EC0989}" name="LUGAR" dataDxfId="9"/>
    <tableColumn id="9" xr3:uid="{31A8A2EB-B6DC-4ECC-BB4F-AF995BFED567}" name="FECHA " dataDxfId="8"/>
    <tableColumn id="8" xr3:uid="{C0594B63-1B78-4EEF-98BD-0E7A409B2B19}" name="CITACION HOR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58B-DC04-46E3-981E-1D8B70827810}">
  <sheetPr codeName="Hoja1"/>
  <dimension ref="A1:K150"/>
  <sheetViews>
    <sheetView topLeftCell="C127" zoomScaleNormal="100" workbookViewId="0">
      <selection activeCell="H146" sqref="H146"/>
    </sheetView>
  </sheetViews>
  <sheetFormatPr baseColWidth="10" defaultRowHeight="15" x14ac:dyDescent="0.25"/>
  <cols>
    <col min="1" max="1" width="13.7109375" hidden="1" customWidth="1"/>
    <col min="2" max="2" width="16.42578125" hidden="1" customWidth="1"/>
    <col min="3" max="3" width="6.85546875" customWidth="1"/>
    <col min="4" max="4" width="23.140625" customWidth="1"/>
    <col min="5" max="5" width="20.140625" customWidth="1"/>
    <col min="6" max="6" width="48" bestFit="1" customWidth="1"/>
    <col min="7" max="7" width="15.140625" style="19" customWidth="1"/>
    <col min="8" max="8" width="18" style="6" bestFit="1" customWidth="1"/>
    <col min="9" max="9" width="41.7109375" style="20" customWidth="1"/>
    <col min="10" max="10" width="10.7109375" style="22" bestFit="1" customWidth="1"/>
    <col min="11" max="11" width="17.7109375" bestFit="1" customWidth="1"/>
    <col min="12" max="12" width="13" bestFit="1" customWidth="1"/>
  </cols>
  <sheetData>
    <row r="1" spans="1:11" s="1" customFormat="1" hidden="1" x14ac:dyDescent="0.25">
      <c r="A1" s="1">
        <f>COUNTIF(NOMBRE,"*"&amp;Dato_Busqueda&amp;"*")</f>
        <v>1</v>
      </c>
      <c r="B1" s="1">
        <f>COUNTIF(IDENTIFICACION,Dato_Busqueda)</f>
        <v>0</v>
      </c>
      <c r="G1" s="19"/>
      <c r="H1" s="6"/>
      <c r="I1" s="20"/>
      <c r="J1" s="22"/>
    </row>
    <row r="2" spans="1:11" ht="22.5" x14ac:dyDescent="0.25">
      <c r="A2" s="5" t="s">
        <v>2</v>
      </c>
      <c r="B2" s="5" t="s">
        <v>3</v>
      </c>
      <c r="C2" s="5" t="s">
        <v>4</v>
      </c>
      <c r="D2" s="5" t="s">
        <v>12</v>
      </c>
      <c r="E2" s="5" t="s">
        <v>5</v>
      </c>
      <c r="F2" s="5" t="s">
        <v>6</v>
      </c>
      <c r="G2" s="5" t="s">
        <v>7</v>
      </c>
      <c r="H2" s="17" t="s">
        <v>8</v>
      </c>
      <c r="I2" s="5" t="s">
        <v>1</v>
      </c>
      <c r="J2" s="23" t="s">
        <v>0</v>
      </c>
      <c r="K2" s="5" t="s">
        <v>9</v>
      </c>
    </row>
    <row r="3" spans="1:11" x14ac:dyDescent="0.25">
      <c r="A3">
        <f>IF((COUNTIF($F3,"*"&amp;Dato_Busqueda&amp;"*"))=1,1,0)</f>
        <v>0</v>
      </c>
      <c r="B3">
        <f>COUNTIF($H$2:$H3,Dato_Busqueda)</f>
        <v>0</v>
      </c>
      <c r="C3">
        <v>1</v>
      </c>
      <c r="D3" s="1" t="s">
        <v>18</v>
      </c>
      <c r="E3" s="2"/>
      <c r="F3" s="1" t="s">
        <v>19</v>
      </c>
      <c r="G3" s="19" t="s">
        <v>17</v>
      </c>
      <c r="H3" s="1">
        <v>20544405</v>
      </c>
      <c r="I3" s="20" t="s">
        <v>20</v>
      </c>
      <c r="J3" s="22">
        <v>43145</v>
      </c>
      <c r="K3" s="18">
        <v>0.33333333333333331</v>
      </c>
    </row>
    <row r="4" spans="1:11" x14ac:dyDescent="0.25">
      <c r="A4">
        <f t="shared" ref="A4:A67" si="0">IF((COUNTIF($F4,"*"&amp;Dato_Busqueda&amp;"*"))=1,$A3+1,$A3)</f>
        <v>0</v>
      </c>
      <c r="B4">
        <f>COUNTIF($H$2:$H4,Dato_Busqueda)</f>
        <v>0</v>
      </c>
      <c r="C4">
        <v>2</v>
      </c>
      <c r="D4" s="1" t="s">
        <v>21</v>
      </c>
      <c r="E4" s="2"/>
      <c r="F4" s="1" t="s">
        <v>22</v>
      </c>
      <c r="G4" s="19" t="s">
        <v>17</v>
      </c>
      <c r="H4" s="1">
        <v>23542728</v>
      </c>
      <c r="I4" s="20" t="s">
        <v>20</v>
      </c>
      <c r="J4" s="22">
        <v>43152</v>
      </c>
      <c r="K4" s="18">
        <v>0.33333333333333331</v>
      </c>
    </row>
    <row r="5" spans="1:11" x14ac:dyDescent="0.25">
      <c r="A5" s="1">
        <f t="shared" si="0"/>
        <v>0</v>
      </c>
      <c r="B5" s="1">
        <f>COUNTIF($H$2:$H5,Dato_Busqueda)</f>
        <v>0</v>
      </c>
      <c r="C5" s="1">
        <v>3</v>
      </c>
      <c r="D5" s="1" t="s">
        <v>23</v>
      </c>
      <c r="E5" s="2"/>
      <c r="F5" s="1" t="s">
        <v>24</v>
      </c>
      <c r="G5" s="19" t="s">
        <v>17</v>
      </c>
      <c r="H5" s="1">
        <v>35323191</v>
      </c>
      <c r="I5" s="20" t="s">
        <v>20</v>
      </c>
      <c r="J5" s="22">
        <v>43152</v>
      </c>
      <c r="K5" s="18">
        <v>0.39583333333333331</v>
      </c>
    </row>
    <row r="6" spans="1:11" x14ac:dyDescent="0.25">
      <c r="A6" s="1">
        <f t="shared" si="0"/>
        <v>0</v>
      </c>
      <c r="B6" s="1">
        <f>COUNTIF($H$2:$H6,Dato_Busqueda)</f>
        <v>0</v>
      </c>
      <c r="C6" s="1">
        <v>4</v>
      </c>
      <c r="D6" s="1" t="s">
        <v>25</v>
      </c>
      <c r="E6" s="2"/>
      <c r="F6" s="1" t="s">
        <v>26</v>
      </c>
      <c r="G6" s="19" t="s">
        <v>17</v>
      </c>
      <c r="H6" s="1">
        <v>41502628</v>
      </c>
      <c r="I6" s="20" t="s">
        <v>20</v>
      </c>
      <c r="J6" s="22">
        <v>43152</v>
      </c>
      <c r="K6" s="18">
        <v>0.45833333333333331</v>
      </c>
    </row>
    <row r="7" spans="1:11" x14ac:dyDescent="0.25">
      <c r="A7" s="1">
        <f t="shared" si="0"/>
        <v>0</v>
      </c>
      <c r="B7" s="1">
        <f>COUNTIF($H$2:$H7,Dato_Busqueda)</f>
        <v>0</v>
      </c>
      <c r="C7" s="1">
        <v>5</v>
      </c>
      <c r="D7" s="1" t="s">
        <v>27</v>
      </c>
      <c r="E7" s="2"/>
      <c r="F7" s="1" t="s">
        <v>28</v>
      </c>
      <c r="G7" s="19" t="s">
        <v>17</v>
      </c>
      <c r="H7" s="1">
        <v>51947202</v>
      </c>
      <c r="I7" s="20" t="s">
        <v>20</v>
      </c>
      <c r="J7" s="22">
        <v>43177</v>
      </c>
      <c r="K7" s="18">
        <v>0.33333333333333331</v>
      </c>
    </row>
    <row r="8" spans="1:11" x14ac:dyDescent="0.25">
      <c r="A8" s="1">
        <f t="shared" si="0"/>
        <v>0</v>
      </c>
      <c r="B8" s="1">
        <f>COUNTIF($H$2:$H8,Dato_Busqueda)</f>
        <v>0</v>
      </c>
      <c r="C8" s="1">
        <v>6</v>
      </c>
      <c r="D8" s="1" t="s">
        <v>29</v>
      </c>
      <c r="E8" s="2"/>
      <c r="F8" s="1" t="s">
        <v>30</v>
      </c>
      <c r="G8" s="19" t="s">
        <v>17</v>
      </c>
      <c r="H8" s="1">
        <v>1032382489</v>
      </c>
      <c r="I8" s="20" t="s">
        <v>20</v>
      </c>
      <c r="J8" s="22">
        <v>43153</v>
      </c>
      <c r="K8" s="18">
        <v>0.33333333333333331</v>
      </c>
    </row>
    <row r="9" spans="1:11" x14ac:dyDescent="0.25">
      <c r="A9" s="1">
        <f t="shared" si="0"/>
        <v>0</v>
      </c>
      <c r="B9" s="1">
        <f>COUNTIF($H$2:$H9,Dato_Busqueda)</f>
        <v>0</v>
      </c>
      <c r="C9" s="1">
        <v>7</v>
      </c>
      <c r="D9" s="1" t="s">
        <v>31</v>
      </c>
      <c r="E9" s="2"/>
      <c r="F9" s="1" t="s">
        <v>32</v>
      </c>
      <c r="G9" s="19" t="s">
        <v>17</v>
      </c>
      <c r="H9" s="1">
        <v>41672292</v>
      </c>
      <c r="I9" s="20" t="s">
        <v>20</v>
      </c>
      <c r="J9" s="22">
        <v>43153</v>
      </c>
      <c r="K9" s="18">
        <v>0.39583333333333331</v>
      </c>
    </row>
    <row r="10" spans="1:11" x14ac:dyDescent="0.25">
      <c r="A10" s="1">
        <f t="shared" si="0"/>
        <v>0</v>
      </c>
      <c r="B10" s="1">
        <f>COUNTIF($H$2:$H10,Dato_Busqueda)</f>
        <v>0</v>
      </c>
      <c r="C10" s="1">
        <v>8</v>
      </c>
      <c r="D10" s="1" t="s">
        <v>33</v>
      </c>
      <c r="E10" s="2"/>
      <c r="F10" s="1" t="s">
        <v>34</v>
      </c>
      <c r="G10" s="19" t="s">
        <v>17</v>
      </c>
      <c r="H10" s="1">
        <v>52814827</v>
      </c>
      <c r="I10" s="20" t="s">
        <v>20</v>
      </c>
      <c r="J10" s="22">
        <v>43153</v>
      </c>
      <c r="K10" s="18">
        <v>0.45833333333333331</v>
      </c>
    </row>
    <row r="11" spans="1:11" x14ac:dyDescent="0.25">
      <c r="A11" s="1">
        <f t="shared" si="0"/>
        <v>0</v>
      </c>
      <c r="B11" s="1">
        <f>COUNTIF($H$2:$H11,Dato_Busqueda)</f>
        <v>0</v>
      </c>
      <c r="C11" s="1">
        <v>9</v>
      </c>
      <c r="D11" s="1" t="s">
        <v>35</v>
      </c>
      <c r="E11" s="2" t="s">
        <v>36</v>
      </c>
      <c r="F11" s="1" t="s">
        <v>37</v>
      </c>
      <c r="G11" s="19" t="s">
        <v>17</v>
      </c>
      <c r="H11" s="1">
        <v>91011706</v>
      </c>
      <c r="I11" s="20" t="s">
        <v>20</v>
      </c>
      <c r="J11" s="22">
        <v>43158</v>
      </c>
      <c r="K11" s="18">
        <v>0.33333333333333331</v>
      </c>
    </row>
    <row r="12" spans="1:11" x14ac:dyDescent="0.25">
      <c r="A12" s="1">
        <f t="shared" si="0"/>
        <v>0</v>
      </c>
      <c r="B12" s="1">
        <f>COUNTIF($H$2:$H12,Dato_Busqueda)</f>
        <v>0</v>
      </c>
      <c r="C12" s="1">
        <v>10</v>
      </c>
      <c r="D12" s="1" t="s">
        <v>38</v>
      </c>
      <c r="E12" s="2"/>
      <c r="F12" s="1" t="s">
        <v>39</v>
      </c>
      <c r="G12" s="19" t="s">
        <v>17</v>
      </c>
      <c r="H12" s="1">
        <v>51745968</v>
      </c>
      <c r="I12" s="20" t="s">
        <v>20</v>
      </c>
      <c r="J12" s="22">
        <v>43182</v>
      </c>
      <c r="K12" s="18">
        <v>0.33333333333333331</v>
      </c>
    </row>
    <row r="13" spans="1:11" x14ac:dyDescent="0.25">
      <c r="A13" s="1">
        <f t="shared" si="0"/>
        <v>0</v>
      </c>
      <c r="B13" s="1">
        <f>COUNTIF($H$2:$H13,Dato_Busqueda)</f>
        <v>0</v>
      </c>
      <c r="C13" s="1">
        <v>11</v>
      </c>
      <c r="D13" s="1" t="s">
        <v>40</v>
      </c>
      <c r="E13" s="2"/>
      <c r="F13" s="1" t="s">
        <v>41</v>
      </c>
      <c r="G13" s="19" t="s">
        <v>17</v>
      </c>
      <c r="H13" s="1">
        <v>1032369542</v>
      </c>
      <c r="I13" s="20" t="s">
        <v>20</v>
      </c>
      <c r="J13" s="22">
        <v>43182</v>
      </c>
      <c r="K13" s="18">
        <v>0.39583333333333331</v>
      </c>
    </row>
    <row r="14" spans="1:11" x14ac:dyDescent="0.25">
      <c r="A14" s="1">
        <f t="shared" si="0"/>
        <v>0</v>
      </c>
      <c r="B14" s="1">
        <f>COUNTIF($H$2:$H14,Dato_Busqueda)</f>
        <v>0</v>
      </c>
      <c r="C14" s="1">
        <v>12</v>
      </c>
      <c r="D14" s="1" t="s">
        <v>42</v>
      </c>
      <c r="E14" s="2"/>
      <c r="F14" s="1" t="s">
        <v>43</v>
      </c>
      <c r="G14" s="19" t="s">
        <v>17</v>
      </c>
      <c r="H14" s="1">
        <v>1030665898</v>
      </c>
      <c r="I14" s="20" t="s">
        <v>20</v>
      </c>
      <c r="J14" s="22">
        <v>43225</v>
      </c>
      <c r="K14" s="18">
        <v>0.33333333333333331</v>
      </c>
    </row>
    <row r="15" spans="1:11" x14ac:dyDescent="0.25">
      <c r="A15" s="1">
        <f t="shared" si="0"/>
        <v>0</v>
      </c>
      <c r="B15" s="1">
        <f>COUNTIF($H$2:$H15,Dato_Busqueda)</f>
        <v>0</v>
      </c>
      <c r="C15" s="1">
        <v>13</v>
      </c>
      <c r="D15" s="1" t="s">
        <v>44</v>
      </c>
      <c r="E15" s="2"/>
      <c r="F15" s="1" t="s">
        <v>45</v>
      </c>
      <c r="G15" s="19" t="s">
        <v>17</v>
      </c>
      <c r="H15" s="1" t="s">
        <v>46</v>
      </c>
      <c r="I15" s="20" t="s">
        <v>20</v>
      </c>
      <c r="J15" s="22">
        <v>43201</v>
      </c>
      <c r="K15" s="18">
        <v>0.375</v>
      </c>
    </row>
    <row r="16" spans="1:11" x14ac:dyDescent="0.25">
      <c r="A16" s="1">
        <f t="shared" si="0"/>
        <v>0</v>
      </c>
      <c r="B16" s="1">
        <f>COUNTIF($H$2:$H16,Dato_Busqueda)</f>
        <v>0</v>
      </c>
      <c r="C16" s="1">
        <v>14</v>
      </c>
      <c r="D16" s="1" t="s">
        <v>47</v>
      </c>
      <c r="E16" s="2"/>
      <c r="F16" s="1" t="s">
        <v>45</v>
      </c>
      <c r="G16" s="19" t="s">
        <v>17</v>
      </c>
      <c r="H16" s="1" t="s">
        <v>46</v>
      </c>
      <c r="I16" s="20" t="s">
        <v>20</v>
      </c>
      <c r="J16" s="22">
        <v>43201</v>
      </c>
      <c r="K16" s="18">
        <v>0.375</v>
      </c>
    </row>
    <row r="17" spans="1:11" x14ac:dyDescent="0.25">
      <c r="A17" s="1">
        <f t="shared" si="0"/>
        <v>1</v>
      </c>
      <c r="B17" s="1">
        <f>COUNTIF($H$2:$H17,Dato_Busqueda)</f>
        <v>0</v>
      </c>
      <c r="C17" s="1">
        <v>15</v>
      </c>
      <c r="D17" s="1" t="s">
        <v>48</v>
      </c>
      <c r="E17" s="2"/>
      <c r="F17" s="1" t="s">
        <v>49</v>
      </c>
      <c r="G17" s="19" t="s">
        <v>17</v>
      </c>
      <c r="H17" s="1">
        <v>52770736</v>
      </c>
      <c r="I17" s="20" t="s">
        <v>20</v>
      </c>
      <c r="J17" s="22">
        <v>43202</v>
      </c>
      <c r="K17" s="18">
        <v>0.39583333333333331</v>
      </c>
    </row>
    <row r="18" spans="1:11" x14ac:dyDescent="0.25">
      <c r="A18" s="1">
        <f t="shared" si="0"/>
        <v>1</v>
      </c>
      <c r="B18" s="1">
        <f>COUNTIF($H$2:$H18,Dato_Busqueda)</f>
        <v>0</v>
      </c>
      <c r="C18" s="1">
        <v>16</v>
      </c>
      <c r="D18" s="1" t="s">
        <v>50</v>
      </c>
      <c r="E18" s="2"/>
      <c r="F18" s="1" t="s">
        <v>51</v>
      </c>
      <c r="G18" s="19" t="s">
        <v>17</v>
      </c>
      <c r="H18" s="1">
        <v>900628917</v>
      </c>
      <c r="I18" s="20" t="s">
        <v>20</v>
      </c>
      <c r="J18" s="22">
        <v>43290</v>
      </c>
      <c r="K18" s="18">
        <v>0.47916666666666669</v>
      </c>
    </row>
    <row r="19" spans="1:11" x14ac:dyDescent="0.25">
      <c r="A19" s="1">
        <f t="shared" si="0"/>
        <v>1</v>
      </c>
      <c r="B19" s="1">
        <f>COUNTIF($H$2:$H19,Dato_Busqueda)</f>
        <v>0</v>
      </c>
      <c r="C19" s="1">
        <v>17</v>
      </c>
      <c r="D19" s="1" t="s">
        <v>52</v>
      </c>
      <c r="E19" s="2"/>
      <c r="F19" s="1" t="s">
        <v>53</v>
      </c>
      <c r="G19" s="19" t="s">
        <v>17</v>
      </c>
      <c r="H19" s="1">
        <v>860013951</v>
      </c>
      <c r="I19" s="20" t="s">
        <v>20</v>
      </c>
      <c r="J19" s="22">
        <v>43201</v>
      </c>
      <c r="K19" s="18">
        <v>0.33333333333333331</v>
      </c>
    </row>
    <row r="20" spans="1:11" x14ac:dyDescent="0.25">
      <c r="A20" s="1">
        <f t="shared" si="0"/>
        <v>1</v>
      </c>
      <c r="B20" s="1">
        <f>COUNTIF($H$2:$H20,Dato_Busqueda)</f>
        <v>0</v>
      </c>
      <c r="C20" s="1">
        <v>18</v>
      </c>
      <c r="D20" s="1" t="s">
        <v>54</v>
      </c>
      <c r="E20" s="2"/>
      <c r="F20" s="1" t="s">
        <v>55</v>
      </c>
      <c r="G20" s="19" t="s">
        <v>17</v>
      </c>
      <c r="H20" s="1">
        <v>800008838</v>
      </c>
      <c r="I20" s="20" t="s">
        <v>20</v>
      </c>
      <c r="J20" s="22">
        <v>43290</v>
      </c>
      <c r="K20" s="18">
        <v>0.4375</v>
      </c>
    </row>
    <row r="21" spans="1:11" x14ac:dyDescent="0.25">
      <c r="A21" s="1">
        <f t="shared" si="0"/>
        <v>1</v>
      </c>
      <c r="B21" s="1">
        <f>COUNTIF($H$2:$H21,Dato_Busqueda)</f>
        <v>0</v>
      </c>
      <c r="C21" s="1">
        <v>19</v>
      </c>
      <c r="D21" s="1" t="s">
        <v>56</v>
      </c>
      <c r="E21" s="2"/>
      <c r="F21" s="1" t="s">
        <v>57</v>
      </c>
      <c r="G21" s="19" t="s">
        <v>17</v>
      </c>
      <c r="H21" s="1">
        <v>7015499</v>
      </c>
      <c r="I21" s="20" t="s">
        <v>20</v>
      </c>
      <c r="J21" s="22">
        <v>43290</v>
      </c>
      <c r="K21" s="18">
        <v>0.4375</v>
      </c>
    </row>
    <row r="22" spans="1:11" x14ac:dyDescent="0.25">
      <c r="A22" s="1">
        <f t="shared" si="0"/>
        <v>1</v>
      </c>
      <c r="B22" s="1">
        <f>COUNTIF($H$2:$H22,Dato_Busqueda)</f>
        <v>0</v>
      </c>
      <c r="C22" s="1">
        <v>20</v>
      </c>
      <c r="D22" s="1" t="s">
        <v>58</v>
      </c>
      <c r="E22" s="2"/>
      <c r="F22" s="1" t="s">
        <v>59</v>
      </c>
      <c r="G22" s="19" t="s">
        <v>17</v>
      </c>
      <c r="H22" s="1">
        <v>1023010258</v>
      </c>
      <c r="I22" s="20" t="s">
        <v>20</v>
      </c>
      <c r="J22" s="22">
        <v>43334</v>
      </c>
      <c r="K22" s="18">
        <v>0.4375</v>
      </c>
    </row>
    <row r="23" spans="1:11" x14ac:dyDescent="0.25">
      <c r="A23" s="1">
        <f t="shared" si="0"/>
        <v>1</v>
      </c>
      <c r="B23" s="1">
        <f>COUNTIF($H$2:$H23,Dato_Busqueda)</f>
        <v>0</v>
      </c>
      <c r="C23" s="1">
        <v>21</v>
      </c>
      <c r="D23" s="1" t="s">
        <v>60</v>
      </c>
      <c r="E23" s="2"/>
      <c r="F23" s="1" t="s">
        <v>61</v>
      </c>
      <c r="G23" s="19" t="s">
        <v>17</v>
      </c>
      <c r="H23" s="1">
        <v>80213822</v>
      </c>
      <c r="I23" s="20" t="s">
        <v>20</v>
      </c>
      <c r="J23" s="22">
        <v>43290</v>
      </c>
      <c r="K23" s="18">
        <v>0.41666666666666669</v>
      </c>
    </row>
    <row r="24" spans="1:11" x14ac:dyDescent="0.25">
      <c r="A24" s="1">
        <f t="shared" si="0"/>
        <v>1</v>
      </c>
      <c r="B24" s="1">
        <f>COUNTIF($H$2:$H24,Dato_Busqueda)</f>
        <v>0</v>
      </c>
      <c r="C24" s="1">
        <v>22</v>
      </c>
      <c r="D24" s="1" t="s">
        <v>62</v>
      </c>
      <c r="E24" s="2"/>
      <c r="F24" s="1" t="s">
        <v>63</v>
      </c>
      <c r="G24" s="19" t="s">
        <v>17</v>
      </c>
      <c r="H24" s="1">
        <v>1024588123</v>
      </c>
      <c r="I24" s="20" t="s">
        <v>20</v>
      </c>
      <c r="J24" s="22">
        <v>43334</v>
      </c>
      <c r="K24" s="18">
        <v>0.39583333333333331</v>
      </c>
    </row>
    <row r="25" spans="1:11" x14ac:dyDescent="0.25">
      <c r="A25" s="1">
        <f t="shared" si="0"/>
        <v>1</v>
      </c>
      <c r="B25" s="1">
        <f>COUNTIF($H$2:$H25,Dato_Busqueda)</f>
        <v>0</v>
      </c>
      <c r="C25" s="1">
        <v>23</v>
      </c>
      <c r="D25" s="1" t="s">
        <v>64</v>
      </c>
      <c r="E25" s="2"/>
      <c r="F25" s="1" t="s">
        <v>65</v>
      </c>
      <c r="G25" s="19" t="s">
        <v>17</v>
      </c>
      <c r="H25" s="1">
        <v>13811914</v>
      </c>
      <c r="I25" s="20" t="s">
        <v>20</v>
      </c>
      <c r="J25" s="22">
        <v>43290</v>
      </c>
      <c r="K25" s="18">
        <v>0.39583333333333331</v>
      </c>
    </row>
    <row r="26" spans="1:11" x14ac:dyDescent="0.25">
      <c r="A26" s="1">
        <f t="shared" si="0"/>
        <v>1</v>
      </c>
      <c r="B26" s="1">
        <f>COUNTIF($H$2:$H26,Dato_Busqueda)</f>
        <v>0</v>
      </c>
      <c r="C26" s="1">
        <v>24</v>
      </c>
      <c r="D26" s="1" t="s">
        <v>66</v>
      </c>
      <c r="E26" s="2"/>
      <c r="F26" s="1" t="s">
        <v>67</v>
      </c>
      <c r="G26" s="19" t="s">
        <v>17</v>
      </c>
      <c r="H26" s="1">
        <v>830074759</v>
      </c>
      <c r="I26" s="20" t="s">
        <v>20</v>
      </c>
      <c r="J26" s="22">
        <v>43290</v>
      </c>
      <c r="K26" s="18">
        <v>0.35416666666666669</v>
      </c>
    </row>
    <row r="27" spans="1:11" x14ac:dyDescent="0.25">
      <c r="A27" s="1">
        <f t="shared" si="0"/>
        <v>1</v>
      </c>
      <c r="B27" s="1">
        <f>COUNTIF($H$2:$H27,Dato_Busqueda)</f>
        <v>0</v>
      </c>
      <c r="C27" s="1">
        <v>25</v>
      </c>
      <c r="D27" s="1" t="s">
        <v>68</v>
      </c>
      <c r="E27" s="2"/>
      <c r="F27" s="1" t="s">
        <v>69</v>
      </c>
      <c r="G27" s="19" t="s">
        <v>17</v>
      </c>
      <c r="H27" s="1">
        <v>51993229</v>
      </c>
      <c r="I27" s="20" t="s">
        <v>20</v>
      </c>
      <c r="J27" s="22">
        <v>43297</v>
      </c>
      <c r="K27" s="18">
        <v>0.45833333333333331</v>
      </c>
    </row>
    <row r="28" spans="1:11" x14ac:dyDescent="0.25">
      <c r="A28" s="1">
        <f t="shared" si="0"/>
        <v>1</v>
      </c>
      <c r="B28" s="1">
        <f>COUNTIF($H$2:$H28,Dato_Busqueda)</f>
        <v>0</v>
      </c>
      <c r="C28" s="1">
        <v>26</v>
      </c>
      <c r="D28" s="1" t="s">
        <v>70</v>
      </c>
      <c r="E28" s="2"/>
      <c r="F28" s="1" t="s">
        <v>71</v>
      </c>
      <c r="G28" s="19" t="s">
        <v>17</v>
      </c>
      <c r="H28" s="1">
        <v>39777525</v>
      </c>
      <c r="I28" s="20" t="s">
        <v>20</v>
      </c>
      <c r="J28" s="22">
        <v>43290</v>
      </c>
      <c r="K28" s="18">
        <v>0.375</v>
      </c>
    </row>
    <row r="29" spans="1:11" x14ac:dyDescent="0.25">
      <c r="A29" s="1">
        <f t="shared" si="0"/>
        <v>1</v>
      </c>
      <c r="B29" s="1">
        <f>COUNTIF($H$2:$H29,Dato_Busqueda)</f>
        <v>0</v>
      </c>
      <c r="C29" s="1">
        <v>27</v>
      </c>
      <c r="D29" s="1" t="s">
        <v>72</v>
      </c>
      <c r="E29" s="2"/>
      <c r="F29" s="1" t="s">
        <v>73</v>
      </c>
      <c r="G29" s="19" t="s">
        <v>17</v>
      </c>
      <c r="H29" s="1">
        <v>182102</v>
      </c>
      <c r="I29" s="20" t="s">
        <v>20</v>
      </c>
      <c r="J29" s="22">
        <v>43290</v>
      </c>
      <c r="K29" s="18">
        <v>0.45833333333333331</v>
      </c>
    </row>
    <row r="30" spans="1:11" x14ac:dyDescent="0.25">
      <c r="A30" s="1">
        <f t="shared" si="0"/>
        <v>1</v>
      </c>
      <c r="B30" s="1">
        <f>COUNTIF($H$2:$H30,Dato_Busqueda)</f>
        <v>0</v>
      </c>
      <c r="C30" s="1">
        <v>28</v>
      </c>
      <c r="D30" s="1" t="s">
        <v>74</v>
      </c>
      <c r="E30" s="2"/>
      <c r="F30" s="1" t="s">
        <v>75</v>
      </c>
      <c r="G30" s="19" t="s">
        <v>17</v>
      </c>
      <c r="H30" s="1">
        <v>21164973</v>
      </c>
      <c r="I30" s="20" t="s">
        <v>20</v>
      </c>
      <c r="J30" s="22">
        <v>43290</v>
      </c>
      <c r="K30" s="18">
        <v>0.47916666666666669</v>
      </c>
    </row>
    <row r="31" spans="1:11" x14ac:dyDescent="0.25">
      <c r="A31" s="1">
        <f t="shared" si="0"/>
        <v>1</v>
      </c>
      <c r="B31" s="1">
        <f>COUNTIF($H$2:$H31,Dato_Busqueda)</f>
        <v>0</v>
      </c>
      <c r="C31" s="1">
        <v>29</v>
      </c>
      <c r="D31" s="1" t="s">
        <v>76</v>
      </c>
      <c r="E31" s="2"/>
      <c r="F31" s="1" t="s">
        <v>77</v>
      </c>
      <c r="G31" s="19" t="s">
        <v>17</v>
      </c>
      <c r="H31" s="1">
        <v>1069729888</v>
      </c>
      <c r="I31" s="20" t="s">
        <v>20</v>
      </c>
      <c r="J31" s="22">
        <v>43291</v>
      </c>
      <c r="K31" s="18">
        <v>0.45833333333333331</v>
      </c>
    </row>
    <row r="32" spans="1:11" x14ac:dyDescent="0.25">
      <c r="A32" s="1">
        <f t="shared" si="0"/>
        <v>1</v>
      </c>
      <c r="B32" s="1">
        <f>COUNTIF($H$2:$H32,Dato_Busqueda)</f>
        <v>0</v>
      </c>
      <c r="C32" s="1">
        <v>30</v>
      </c>
      <c r="D32" s="1" t="s">
        <v>78</v>
      </c>
      <c r="E32" s="2"/>
      <c r="F32" s="1" t="s">
        <v>79</v>
      </c>
      <c r="G32" s="19" t="s">
        <v>17</v>
      </c>
      <c r="H32" s="1">
        <v>52950384</v>
      </c>
      <c r="I32" s="20" t="s">
        <v>20</v>
      </c>
      <c r="J32" s="22">
        <v>43291</v>
      </c>
      <c r="K32" s="18">
        <v>0.47916666666666669</v>
      </c>
    </row>
    <row r="33" spans="1:11" x14ac:dyDescent="0.25">
      <c r="A33" s="1">
        <f t="shared" si="0"/>
        <v>1</v>
      </c>
      <c r="B33" s="1">
        <f>COUNTIF($H$2:$H33,Dato_Busqueda)</f>
        <v>0</v>
      </c>
      <c r="C33" s="1">
        <v>31</v>
      </c>
      <c r="D33" s="1" t="s">
        <v>80</v>
      </c>
      <c r="E33" s="2"/>
      <c r="F33" s="1" t="s">
        <v>81</v>
      </c>
      <c r="G33" s="19" t="s">
        <v>17</v>
      </c>
      <c r="H33" s="1">
        <v>79879929</v>
      </c>
      <c r="I33" s="20" t="s">
        <v>20</v>
      </c>
      <c r="J33" s="22">
        <v>43259</v>
      </c>
      <c r="K33" s="18">
        <v>0.33333333333333331</v>
      </c>
    </row>
    <row r="34" spans="1:11" x14ac:dyDescent="0.25">
      <c r="A34" s="1">
        <f t="shared" si="0"/>
        <v>1</v>
      </c>
      <c r="B34" s="1">
        <f>COUNTIF($H$2:$H34,Dato_Busqueda)</f>
        <v>0</v>
      </c>
      <c r="C34" s="1">
        <v>32</v>
      </c>
      <c r="D34" s="1" t="s">
        <v>82</v>
      </c>
      <c r="E34" s="2"/>
      <c r="F34" s="1" t="s">
        <v>83</v>
      </c>
      <c r="G34" s="19" t="s">
        <v>17</v>
      </c>
      <c r="H34" s="1">
        <v>1069852731</v>
      </c>
      <c r="I34" s="20" t="s">
        <v>20</v>
      </c>
      <c r="J34" s="22">
        <v>43291</v>
      </c>
      <c r="K34" s="18">
        <v>0.5</v>
      </c>
    </row>
    <row r="35" spans="1:11" x14ac:dyDescent="0.25">
      <c r="A35" s="1">
        <f t="shared" si="0"/>
        <v>1</v>
      </c>
      <c r="B35" s="1">
        <f>COUNTIF($H$2:$H35,Dato_Busqueda)</f>
        <v>0</v>
      </c>
      <c r="C35" s="1">
        <v>33</v>
      </c>
      <c r="D35" s="1" t="s">
        <v>84</v>
      </c>
      <c r="E35" s="2"/>
      <c r="F35" s="1" t="s">
        <v>85</v>
      </c>
      <c r="G35" s="19" t="s">
        <v>17</v>
      </c>
      <c r="H35" s="1">
        <v>266098</v>
      </c>
      <c r="I35" s="20" t="s">
        <v>20</v>
      </c>
      <c r="J35" s="22">
        <v>43292</v>
      </c>
      <c r="K35" s="18">
        <v>0.35416666666666669</v>
      </c>
    </row>
    <row r="36" spans="1:11" x14ac:dyDescent="0.25">
      <c r="A36" s="1">
        <f t="shared" si="0"/>
        <v>1</v>
      </c>
      <c r="B36" s="1">
        <f>COUNTIF($H$2:$H36,Dato_Busqueda)</f>
        <v>0</v>
      </c>
      <c r="C36" s="1">
        <v>34</v>
      </c>
      <c r="D36" s="1" t="s">
        <v>86</v>
      </c>
      <c r="E36" s="2"/>
      <c r="F36" s="1" t="s">
        <v>87</v>
      </c>
      <c r="G36" s="19" t="s">
        <v>17</v>
      </c>
      <c r="H36" s="1">
        <v>80144766</v>
      </c>
      <c r="I36" s="20" t="s">
        <v>20</v>
      </c>
      <c r="J36" s="22">
        <v>43252</v>
      </c>
      <c r="K36" s="18">
        <v>0.3125</v>
      </c>
    </row>
    <row r="37" spans="1:11" x14ac:dyDescent="0.25">
      <c r="A37" s="1">
        <f t="shared" si="0"/>
        <v>1</v>
      </c>
      <c r="B37" s="1">
        <f>COUNTIF($H$2:$H37,Dato_Busqueda)</f>
        <v>0</v>
      </c>
      <c r="C37" s="1">
        <v>35</v>
      </c>
      <c r="D37" s="1" t="s">
        <v>88</v>
      </c>
      <c r="E37" s="2"/>
      <c r="F37" s="1" t="s">
        <v>89</v>
      </c>
      <c r="G37" s="19" t="s">
        <v>17</v>
      </c>
      <c r="H37" s="1">
        <v>1032380146</v>
      </c>
      <c r="I37" s="20" t="s">
        <v>20</v>
      </c>
      <c r="J37" s="22">
        <v>43252</v>
      </c>
      <c r="K37" s="18">
        <v>0.39583333333333331</v>
      </c>
    </row>
    <row r="38" spans="1:11" x14ac:dyDescent="0.25">
      <c r="A38" s="1">
        <f t="shared" si="0"/>
        <v>1</v>
      </c>
      <c r="B38" s="1">
        <f>COUNTIF($H$2:$H38,Dato_Busqueda)</f>
        <v>0</v>
      </c>
      <c r="C38" s="1">
        <v>36</v>
      </c>
      <c r="D38" s="1" t="s">
        <v>90</v>
      </c>
      <c r="E38" s="2"/>
      <c r="F38" s="1" t="s">
        <v>91</v>
      </c>
      <c r="G38" s="19" t="s">
        <v>17</v>
      </c>
      <c r="H38" s="1">
        <v>1022992782</v>
      </c>
      <c r="I38" s="20" t="s">
        <v>20</v>
      </c>
      <c r="J38" s="22">
        <v>43291</v>
      </c>
      <c r="K38" s="18">
        <v>0.33333333333333331</v>
      </c>
    </row>
    <row r="39" spans="1:11" x14ac:dyDescent="0.25">
      <c r="A39" s="1">
        <f t="shared" si="0"/>
        <v>1</v>
      </c>
      <c r="B39" s="1">
        <f>COUNTIF($H$2:$H39,Dato_Busqueda)</f>
        <v>0</v>
      </c>
      <c r="C39" s="1">
        <v>37</v>
      </c>
      <c r="D39" s="1" t="s">
        <v>92</v>
      </c>
      <c r="E39" s="2"/>
      <c r="F39" s="1" t="s">
        <v>93</v>
      </c>
      <c r="G39" s="19" t="s">
        <v>17</v>
      </c>
      <c r="H39" s="1">
        <v>1023880963</v>
      </c>
      <c r="I39" s="20" t="s">
        <v>20</v>
      </c>
      <c r="J39" s="22">
        <v>43291</v>
      </c>
      <c r="K39" s="18">
        <v>0.35416666666666669</v>
      </c>
    </row>
    <row r="40" spans="1:11" x14ac:dyDescent="0.25">
      <c r="A40" s="1">
        <f t="shared" si="0"/>
        <v>1</v>
      </c>
      <c r="B40" s="1">
        <f>COUNTIF($H$2:$H40,Dato_Busqueda)</f>
        <v>0</v>
      </c>
      <c r="C40" s="1">
        <v>38</v>
      </c>
      <c r="D40" s="1" t="s">
        <v>94</v>
      </c>
      <c r="E40" s="2"/>
      <c r="F40" s="1" t="s">
        <v>95</v>
      </c>
      <c r="G40" s="19" t="s">
        <v>17</v>
      </c>
      <c r="H40" s="1">
        <v>30345416</v>
      </c>
      <c r="I40" s="20" t="s">
        <v>20</v>
      </c>
      <c r="J40" s="22">
        <v>43291</v>
      </c>
      <c r="K40" s="18">
        <v>0.39583333333333331</v>
      </c>
    </row>
    <row r="41" spans="1:11" x14ac:dyDescent="0.25">
      <c r="A41" s="1">
        <f t="shared" si="0"/>
        <v>1</v>
      </c>
      <c r="B41" s="1">
        <f>COUNTIF($H$2:$H41,Dato_Busqueda)</f>
        <v>0</v>
      </c>
      <c r="C41" s="1">
        <v>39</v>
      </c>
      <c r="D41" s="1" t="s">
        <v>96</v>
      </c>
      <c r="E41" s="2"/>
      <c r="F41" s="1" t="s">
        <v>97</v>
      </c>
      <c r="G41" s="19" t="s">
        <v>17</v>
      </c>
      <c r="H41" s="1">
        <v>51707017</v>
      </c>
      <c r="I41" s="20" t="s">
        <v>20</v>
      </c>
      <c r="J41" s="22">
        <v>43291</v>
      </c>
      <c r="K41" s="18">
        <v>0.375</v>
      </c>
    </row>
    <row r="42" spans="1:11" x14ac:dyDescent="0.25">
      <c r="A42" s="1">
        <f t="shared" si="0"/>
        <v>1</v>
      </c>
      <c r="B42" s="1">
        <f>COUNTIF($H$2:$H42,Dato_Busqueda)</f>
        <v>0</v>
      </c>
      <c r="C42" s="1">
        <v>40</v>
      </c>
      <c r="D42" s="1" t="s">
        <v>98</v>
      </c>
      <c r="E42" s="2"/>
      <c r="F42" s="1" t="s">
        <v>99</v>
      </c>
      <c r="G42" s="19" t="s">
        <v>17</v>
      </c>
      <c r="H42" s="1">
        <v>53668</v>
      </c>
      <c r="I42" s="20" t="s">
        <v>20</v>
      </c>
      <c r="J42" s="22">
        <v>43291</v>
      </c>
      <c r="K42" s="18">
        <v>0.41666666666666669</v>
      </c>
    </row>
    <row r="43" spans="1:11" x14ac:dyDescent="0.25">
      <c r="A43" s="1">
        <f t="shared" si="0"/>
        <v>1</v>
      </c>
      <c r="B43" s="1">
        <f>COUNTIF($H$2:$H43,Dato_Busqueda)</f>
        <v>0</v>
      </c>
      <c r="C43" s="1">
        <v>41</v>
      </c>
      <c r="D43" s="1" t="s">
        <v>100</v>
      </c>
      <c r="E43" s="2"/>
      <c r="F43" s="1" t="s">
        <v>101</v>
      </c>
      <c r="G43" s="19" t="s">
        <v>17</v>
      </c>
      <c r="H43" s="1">
        <v>25127250</v>
      </c>
      <c r="I43" s="20" t="s">
        <v>20</v>
      </c>
      <c r="J43" s="22">
        <v>43291</v>
      </c>
      <c r="K43" s="18">
        <v>0.4375</v>
      </c>
    </row>
    <row r="44" spans="1:11" x14ac:dyDescent="0.25">
      <c r="A44" s="1">
        <f t="shared" si="0"/>
        <v>1</v>
      </c>
      <c r="B44" s="1">
        <f>COUNTIF($H$2:$H44,Dato_Busqueda)</f>
        <v>0</v>
      </c>
      <c r="C44" s="1">
        <v>42</v>
      </c>
      <c r="D44" s="1" t="s">
        <v>102</v>
      </c>
      <c r="E44" s="2"/>
      <c r="F44" s="1" t="s">
        <v>103</v>
      </c>
      <c r="G44" s="19" t="s">
        <v>17</v>
      </c>
      <c r="H44" s="1">
        <v>1033723719</v>
      </c>
      <c r="I44" s="20" t="s">
        <v>20</v>
      </c>
      <c r="J44" s="22">
        <v>43370</v>
      </c>
      <c r="K44" s="18">
        <v>0.35416666666666669</v>
      </c>
    </row>
    <row r="45" spans="1:11" x14ac:dyDescent="0.25">
      <c r="A45" s="1">
        <f t="shared" si="0"/>
        <v>1</v>
      </c>
      <c r="B45" s="1">
        <f>COUNTIF($H$2:$H45,Dato_Busqueda)</f>
        <v>0</v>
      </c>
      <c r="C45" s="1">
        <v>43</v>
      </c>
      <c r="D45" s="1" t="s">
        <v>104</v>
      </c>
      <c r="E45" s="2"/>
      <c r="F45" s="1" t="s">
        <v>105</v>
      </c>
      <c r="G45" s="19" t="s">
        <v>17</v>
      </c>
      <c r="H45" s="1">
        <v>39694245</v>
      </c>
      <c r="I45" s="20" t="s">
        <v>20</v>
      </c>
      <c r="J45" s="22">
        <v>43299</v>
      </c>
      <c r="K45" s="18">
        <v>0.3125</v>
      </c>
    </row>
    <row r="46" spans="1:11" x14ac:dyDescent="0.25">
      <c r="A46" s="1">
        <f t="shared" si="0"/>
        <v>1</v>
      </c>
      <c r="B46" s="1">
        <f>COUNTIF($H$2:$H46,Dato_Busqueda)</f>
        <v>0</v>
      </c>
      <c r="C46" s="1">
        <v>44</v>
      </c>
      <c r="D46" s="1" t="s">
        <v>106</v>
      </c>
      <c r="E46" s="2"/>
      <c r="F46" s="1" t="s">
        <v>107</v>
      </c>
      <c r="G46" s="19" t="s">
        <v>17</v>
      </c>
      <c r="H46" s="1">
        <v>52873391</v>
      </c>
      <c r="I46" s="20" t="s">
        <v>20</v>
      </c>
      <c r="J46" s="22">
        <v>43005</v>
      </c>
      <c r="K46" s="18">
        <v>0.3125</v>
      </c>
    </row>
    <row r="47" spans="1:11" x14ac:dyDescent="0.25">
      <c r="A47" s="1">
        <f t="shared" si="0"/>
        <v>1</v>
      </c>
      <c r="B47" s="1">
        <f>COUNTIF($H$2:$H47,Dato_Busqueda)</f>
        <v>0</v>
      </c>
      <c r="C47" s="1">
        <v>45</v>
      </c>
      <c r="D47" s="1" t="s">
        <v>108</v>
      </c>
      <c r="E47" s="2" t="s">
        <v>109</v>
      </c>
      <c r="F47" s="1" t="s">
        <v>110</v>
      </c>
      <c r="G47" s="19" t="s">
        <v>17</v>
      </c>
      <c r="H47" s="1">
        <v>1118561114</v>
      </c>
      <c r="I47" s="20" t="s">
        <v>20</v>
      </c>
      <c r="J47" s="22">
        <v>43223</v>
      </c>
      <c r="K47" s="18">
        <v>0.33333333333333331</v>
      </c>
    </row>
    <row r="48" spans="1:11" x14ac:dyDescent="0.25">
      <c r="A48" s="1">
        <f t="shared" si="0"/>
        <v>1</v>
      </c>
      <c r="B48" s="1">
        <f>COUNTIF($H$2:$H48,Dato_Busqueda)</f>
        <v>0</v>
      </c>
      <c r="C48" s="1">
        <v>46</v>
      </c>
      <c r="D48" s="1" t="s">
        <v>111</v>
      </c>
      <c r="E48" s="2" t="s">
        <v>112</v>
      </c>
      <c r="F48" s="1" t="s">
        <v>113</v>
      </c>
      <c r="G48" s="19" t="s">
        <v>17</v>
      </c>
      <c r="H48" s="1">
        <v>79896470</v>
      </c>
      <c r="I48" s="20" t="s">
        <v>20</v>
      </c>
      <c r="J48" s="22">
        <v>43242</v>
      </c>
      <c r="K48" s="18">
        <v>0.5</v>
      </c>
    </row>
    <row r="49" spans="1:11" x14ac:dyDescent="0.25">
      <c r="A49" s="1">
        <f t="shared" si="0"/>
        <v>1</v>
      </c>
      <c r="B49" s="1">
        <f>COUNTIF($H$2:$H49,Dato_Busqueda)</f>
        <v>0</v>
      </c>
      <c r="C49" s="1">
        <v>47</v>
      </c>
      <c r="D49" s="1" t="s">
        <v>114</v>
      </c>
      <c r="E49" s="2"/>
      <c r="F49" s="1" t="s">
        <v>115</v>
      </c>
      <c r="G49" s="19" t="s">
        <v>17</v>
      </c>
      <c r="H49" s="1">
        <v>19283422</v>
      </c>
      <c r="I49" s="20" t="s">
        <v>20</v>
      </c>
      <c r="J49" s="22">
        <v>43292</v>
      </c>
      <c r="K49" s="18">
        <v>0.3125</v>
      </c>
    </row>
    <row r="50" spans="1:11" x14ac:dyDescent="0.25">
      <c r="A50" s="1">
        <f t="shared" si="0"/>
        <v>1</v>
      </c>
      <c r="B50" s="1">
        <f>COUNTIF($H$2:$H50,Dato_Busqueda)</f>
        <v>0</v>
      </c>
      <c r="C50" s="1">
        <v>48</v>
      </c>
      <c r="D50" s="1" t="s">
        <v>116</v>
      </c>
      <c r="E50" s="2"/>
      <c r="F50" s="1" t="s">
        <v>117</v>
      </c>
      <c r="G50" s="19" t="s">
        <v>17</v>
      </c>
      <c r="H50" s="1">
        <v>1033795692</v>
      </c>
      <c r="I50" s="20" t="s">
        <v>20</v>
      </c>
      <c r="J50" s="22">
        <v>43292</v>
      </c>
      <c r="K50" s="18">
        <v>0.33333333333333331</v>
      </c>
    </row>
    <row r="51" spans="1:11" x14ac:dyDescent="0.25">
      <c r="A51" s="1">
        <f t="shared" si="0"/>
        <v>1</v>
      </c>
      <c r="B51" s="1">
        <f>COUNTIF($H$2:$H51,Dato_Busqueda)</f>
        <v>0</v>
      </c>
      <c r="C51" s="1">
        <v>49</v>
      </c>
      <c r="D51" s="1" t="s">
        <v>118</v>
      </c>
      <c r="E51" s="2"/>
      <c r="F51" s="1" t="s">
        <v>119</v>
      </c>
      <c r="G51" s="19" t="s">
        <v>17</v>
      </c>
      <c r="H51" s="1">
        <v>52557392</v>
      </c>
      <c r="I51" s="20" t="s">
        <v>20</v>
      </c>
      <c r="J51" s="22">
        <v>43269</v>
      </c>
      <c r="K51" s="18">
        <v>0.39583333333333331</v>
      </c>
    </row>
    <row r="52" spans="1:11" x14ac:dyDescent="0.25">
      <c r="A52" s="1">
        <f t="shared" si="0"/>
        <v>1</v>
      </c>
      <c r="B52" s="1">
        <f>COUNTIF($H$2:$H52,Dato_Busqueda)</f>
        <v>0</v>
      </c>
      <c r="C52" s="1">
        <v>50</v>
      </c>
      <c r="D52" s="1" t="s">
        <v>120</v>
      </c>
      <c r="E52" s="2"/>
      <c r="F52" s="1" t="s">
        <v>121</v>
      </c>
      <c r="G52" s="19" t="s">
        <v>17</v>
      </c>
      <c r="H52" s="1">
        <v>1023560748</v>
      </c>
      <c r="I52" s="20" t="s">
        <v>20</v>
      </c>
      <c r="J52" s="22">
        <v>43292</v>
      </c>
      <c r="K52" s="18">
        <v>0.35416666666666669</v>
      </c>
    </row>
    <row r="53" spans="1:11" x14ac:dyDescent="0.25">
      <c r="A53" s="1">
        <f t="shared" si="0"/>
        <v>1</v>
      </c>
      <c r="B53" s="1">
        <f>COUNTIF($H$2:$H53,Dato_Busqueda)</f>
        <v>0</v>
      </c>
      <c r="C53" s="1">
        <v>51</v>
      </c>
      <c r="D53" s="1" t="s">
        <v>122</v>
      </c>
      <c r="E53" s="2"/>
      <c r="F53" s="1" t="s">
        <v>123</v>
      </c>
      <c r="G53" s="19" t="s">
        <v>17</v>
      </c>
      <c r="H53" s="1">
        <v>21075414</v>
      </c>
      <c r="I53" s="20" t="s">
        <v>20</v>
      </c>
      <c r="J53" s="22">
        <v>43292</v>
      </c>
      <c r="K53" s="18">
        <v>0.375</v>
      </c>
    </row>
    <row r="54" spans="1:11" x14ac:dyDescent="0.25">
      <c r="A54" s="1">
        <f t="shared" si="0"/>
        <v>1</v>
      </c>
      <c r="B54" s="1">
        <f>COUNTIF($H$2:$H54,Dato_Busqueda)</f>
        <v>0</v>
      </c>
      <c r="C54" s="1">
        <v>52</v>
      </c>
      <c r="D54" s="1" t="s">
        <v>124</v>
      </c>
      <c r="E54" s="2"/>
      <c r="F54" s="1" t="s">
        <v>125</v>
      </c>
      <c r="G54" s="19" t="s">
        <v>17</v>
      </c>
      <c r="H54" s="1">
        <v>80006159</v>
      </c>
      <c r="I54" s="20" t="s">
        <v>20</v>
      </c>
      <c r="J54" s="22">
        <v>43269</v>
      </c>
      <c r="K54" s="18">
        <v>0.35416666666666669</v>
      </c>
    </row>
    <row r="55" spans="1:11" x14ac:dyDescent="0.25">
      <c r="A55" s="1">
        <f t="shared" si="0"/>
        <v>1</v>
      </c>
      <c r="B55" s="1">
        <f>COUNTIF($H$2:$H55,Dato_Busqueda)</f>
        <v>0</v>
      </c>
      <c r="C55" s="1">
        <v>53</v>
      </c>
      <c r="D55" s="1" t="s">
        <v>126</v>
      </c>
      <c r="E55" s="2"/>
      <c r="F55" s="1" t="s">
        <v>127</v>
      </c>
      <c r="G55" s="19" t="s">
        <v>17</v>
      </c>
      <c r="H55" s="1">
        <v>41502628</v>
      </c>
      <c r="I55" s="20" t="s">
        <v>20</v>
      </c>
      <c r="J55" s="22">
        <v>43418</v>
      </c>
      <c r="K55" s="18">
        <v>0.47916666666666669</v>
      </c>
    </row>
    <row r="56" spans="1:11" x14ac:dyDescent="0.25">
      <c r="A56" s="1">
        <f t="shared" si="0"/>
        <v>1</v>
      </c>
      <c r="B56" s="1">
        <f>COUNTIF($H$2:$H56,Dato_Busqueda)</f>
        <v>0</v>
      </c>
      <c r="C56" s="1">
        <v>54</v>
      </c>
      <c r="D56" s="1" t="s">
        <v>128</v>
      </c>
      <c r="E56" s="2"/>
      <c r="F56" s="1" t="s">
        <v>32</v>
      </c>
      <c r="G56" s="19" t="s">
        <v>17</v>
      </c>
      <c r="H56" s="1">
        <v>41672292</v>
      </c>
      <c r="I56" s="20" t="s">
        <v>20</v>
      </c>
      <c r="J56" s="22">
        <v>43418</v>
      </c>
      <c r="K56" s="18">
        <v>0.39583333333333331</v>
      </c>
    </row>
    <row r="57" spans="1:11" x14ac:dyDescent="0.25">
      <c r="A57" s="1">
        <f t="shared" si="0"/>
        <v>1</v>
      </c>
      <c r="B57" s="1">
        <f>COUNTIF($H$2:$H57,Dato_Busqueda)</f>
        <v>0</v>
      </c>
      <c r="C57" s="1">
        <v>55</v>
      </c>
      <c r="D57" s="1" t="s">
        <v>129</v>
      </c>
      <c r="E57" s="2"/>
      <c r="F57" s="1" t="s">
        <v>130</v>
      </c>
      <c r="G57" s="19" t="s">
        <v>17</v>
      </c>
      <c r="H57" s="1">
        <v>28418373</v>
      </c>
      <c r="I57" s="20" t="s">
        <v>20</v>
      </c>
      <c r="J57" s="22">
        <v>43418</v>
      </c>
      <c r="K57" s="18">
        <v>0.4375</v>
      </c>
    </row>
    <row r="58" spans="1:11" x14ac:dyDescent="0.25">
      <c r="A58" s="1">
        <f t="shared" si="0"/>
        <v>1</v>
      </c>
      <c r="B58" s="1">
        <f>COUNTIF($H$2:$H58,Dato_Busqueda)</f>
        <v>0</v>
      </c>
      <c r="C58" s="1">
        <v>56</v>
      </c>
      <c r="D58" s="1" t="s">
        <v>131</v>
      </c>
      <c r="E58" s="2" t="s">
        <v>132</v>
      </c>
      <c r="F58" s="1" t="s">
        <v>133</v>
      </c>
      <c r="G58" s="19" t="s">
        <v>17</v>
      </c>
      <c r="H58" s="1">
        <v>1073711719</v>
      </c>
      <c r="I58" s="20" t="s">
        <v>20</v>
      </c>
      <c r="J58" s="22">
        <v>43377</v>
      </c>
      <c r="K58" s="18">
        <v>0.35416666666666669</v>
      </c>
    </row>
    <row r="59" spans="1:11" x14ac:dyDescent="0.25">
      <c r="A59" s="1">
        <f t="shared" si="0"/>
        <v>1</v>
      </c>
      <c r="B59" s="1">
        <f>COUNTIF($H$2:$H59,Dato_Busqueda)</f>
        <v>0</v>
      </c>
      <c r="C59" s="1">
        <v>57</v>
      </c>
      <c r="D59" s="1" t="s">
        <v>134</v>
      </c>
      <c r="E59" s="2" t="s">
        <v>135</v>
      </c>
      <c r="F59" s="1" t="s">
        <v>136</v>
      </c>
      <c r="G59" s="19" t="s">
        <v>17</v>
      </c>
      <c r="H59" s="1">
        <v>79692012</v>
      </c>
      <c r="I59" s="20" t="s">
        <v>20</v>
      </c>
      <c r="J59" s="22">
        <v>43377</v>
      </c>
      <c r="K59" s="18">
        <v>0.3125</v>
      </c>
    </row>
    <row r="60" spans="1:11" x14ac:dyDescent="0.25">
      <c r="A60" s="1">
        <f t="shared" si="0"/>
        <v>1</v>
      </c>
      <c r="B60" s="1">
        <f>COUNTIF($H$2:$H60,Dato_Busqueda)</f>
        <v>0</v>
      </c>
      <c r="C60" s="1">
        <v>58</v>
      </c>
      <c r="D60" s="1" t="s">
        <v>137</v>
      </c>
      <c r="E60" s="2" t="s">
        <v>138</v>
      </c>
      <c r="F60" s="1" t="s">
        <v>139</v>
      </c>
      <c r="G60" s="19" t="s">
        <v>17</v>
      </c>
      <c r="H60" s="1">
        <v>1070923780</v>
      </c>
      <c r="I60" s="20" t="s">
        <v>20</v>
      </c>
      <c r="J60" s="22">
        <v>43418</v>
      </c>
      <c r="K60" s="18">
        <v>0.52083333333333337</v>
      </c>
    </row>
    <row r="61" spans="1:11" x14ac:dyDescent="0.25">
      <c r="A61" s="1">
        <f t="shared" si="0"/>
        <v>1</v>
      </c>
      <c r="B61" s="1">
        <f>COUNTIF($H$2:$H61,Dato_Busqueda)</f>
        <v>0</v>
      </c>
      <c r="C61" s="1">
        <v>59</v>
      </c>
      <c r="D61" s="1" t="s">
        <v>140</v>
      </c>
      <c r="E61" s="2" t="s">
        <v>141</v>
      </c>
      <c r="F61" s="1" t="s">
        <v>142</v>
      </c>
      <c r="G61" s="19" t="s">
        <v>17</v>
      </c>
      <c r="H61" s="1">
        <v>1022969188</v>
      </c>
      <c r="I61" s="20" t="s">
        <v>20</v>
      </c>
      <c r="J61" s="22">
        <v>43377</v>
      </c>
      <c r="K61" s="18">
        <v>0.4375</v>
      </c>
    </row>
    <row r="62" spans="1:11" x14ac:dyDescent="0.25">
      <c r="A62" s="1">
        <f t="shared" si="0"/>
        <v>1</v>
      </c>
      <c r="B62" s="1">
        <f>COUNTIF($H$2:$H62,Dato_Busqueda)</f>
        <v>0</v>
      </c>
      <c r="C62" s="1">
        <v>60</v>
      </c>
      <c r="D62" s="1" t="s">
        <v>143</v>
      </c>
      <c r="E62" s="2"/>
      <c r="F62" s="1" t="s">
        <v>144</v>
      </c>
      <c r="G62" s="19" t="s">
        <v>17</v>
      </c>
      <c r="H62" s="1">
        <v>39695518</v>
      </c>
      <c r="I62" s="20" t="s">
        <v>20</v>
      </c>
      <c r="J62" s="22">
        <v>43461</v>
      </c>
      <c r="K62" s="18">
        <v>0.39583333333333331</v>
      </c>
    </row>
    <row r="63" spans="1:11" x14ac:dyDescent="0.25">
      <c r="A63" s="1">
        <f t="shared" si="0"/>
        <v>1</v>
      </c>
      <c r="B63" s="1">
        <f>COUNTIF($H$2:$H63,Dato_Busqueda)</f>
        <v>0</v>
      </c>
      <c r="C63" s="1">
        <v>61</v>
      </c>
      <c r="D63" s="1" t="s">
        <v>145</v>
      </c>
      <c r="E63" s="2"/>
      <c r="F63" s="1" t="s">
        <v>146</v>
      </c>
      <c r="G63" s="19" t="s">
        <v>17</v>
      </c>
      <c r="H63" s="1">
        <v>35488639</v>
      </c>
      <c r="I63" s="20" t="s">
        <v>20</v>
      </c>
      <c r="J63" s="22">
        <v>43461</v>
      </c>
      <c r="K63" s="18">
        <v>0.4375</v>
      </c>
    </row>
    <row r="64" spans="1:11" x14ac:dyDescent="0.25">
      <c r="A64" s="1">
        <f t="shared" si="0"/>
        <v>1</v>
      </c>
      <c r="B64" s="1">
        <f>COUNTIF($H$2:$H64,Dato_Busqueda)</f>
        <v>0</v>
      </c>
      <c r="C64" s="1">
        <v>62</v>
      </c>
      <c r="D64" s="1" t="s">
        <v>147</v>
      </c>
      <c r="E64" s="2"/>
      <c r="F64" s="1" t="s">
        <v>148</v>
      </c>
      <c r="G64" s="19" t="s">
        <v>17</v>
      </c>
      <c r="H64" s="1">
        <v>41369020</v>
      </c>
      <c r="I64" s="20" t="s">
        <v>20</v>
      </c>
      <c r="J64" s="22">
        <v>43212</v>
      </c>
      <c r="K64" s="18">
        <v>0.5</v>
      </c>
    </row>
    <row r="65" spans="1:11" x14ac:dyDescent="0.25">
      <c r="A65" s="1">
        <f t="shared" si="0"/>
        <v>1</v>
      </c>
      <c r="B65" s="1">
        <f>COUNTIF($H$2:$H65,Dato_Busqueda)</f>
        <v>0</v>
      </c>
      <c r="C65" s="1">
        <v>63</v>
      </c>
      <c r="D65" s="1" t="s">
        <v>149</v>
      </c>
      <c r="E65" s="2">
        <v>11001927120</v>
      </c>
      <c r="F65" s="1" t="s">
        <v>150</v>
      </c>
      <c r="G65" s="19" t="s">
        <v>17</v>
      </c>
      <c r="H65" s="1">
        <v>18435172</v>
      </c>
      <c r="I65" s="20" t="s">
        <v>20</v>
      </c>
      <c r="J65" s="22">
        <v>43461</v>
      </c>
      <c r="K65" s="18">
        <v>0.3125</v>
      </c>
    </row>
    <row r="66" spans="1:11" x14ac:dyDescent="0.25">
      <c r="A66" s="1">
        <f t="shared" si="0"/>
        <v>1</v>
      </c>
      <c r="B66" s="1">
        <f>COUNTIF($H$2:$H66,Dato_Busqueda)</f>
        <v>0</v>
      </c>
      <c r="C66" s="1">
        <v>64</v>
      </c>
      <c r="D66" s="1" t="s">
        <v>151</v>
      </c>
      <c r="E66" s="2">
        <v>110010770504</v>
      </c>
      <c r="F66" s="1" t="s">
        <v>152</v>
      </c>
      <c r="G66" s="19" t="s">
        <v>17</v>
      </c>
      <c r="H66" s="1">
        <v>52823852</v>
      </c>
      <c r="I66" s="20" t="s">
        <v>20</v>
      </c>
      <c r="J66" s="22">
        <v>43461</v>
      </c>
      <c r="K66" s="18">
        <v>0.35416666666666669</v>
      </c>
    </row>
    <row r="67" spans="1:11" x14ac:dyDescent="0.25">
      <c r="A67" s="1">
        <f t="shared" si="0"/>
        <v>1</v>
      </c>
      <c r="B67" s="1">
        <f>COUNTIF($H$2:$H67,Dato_Busqueda)</f>
        <v>0</v>
      </c>
      <c r="C67" s="1">
        <v>65</v>
      </c>
      <c r="D67" s="1" t="s">
        <v>153</v>
      </c>
      <c r="E67" s="2"/>
      <c r="F67" s="1" t="s">
        <v>154</v>
      </c>
      <c r="G67" s="19" t="s">
        <v>17</v>
      </c>
      <c r="H67" s="1">
        <v>79432504</v>
      </c>
      <c r="I67" s="20" t="s">
        <v>20</v>
      </c>
      <c r="J67" s="22">
        <v>43501</v>
      </c>
      <c r="K67" s="18">
        <v>0.375</v>
      </c>
    </row>
    <row r="68" spans="1:11" x14ac:dyDescent="0.25">
      <c r="A68" s="1">
        <f t="shared" ref="A68:A131" si="1">IF((COUNTIF($F68,"*"&amp;Dato_Busqueda&amp;"*"))=1,$A67+1,$A67)</f>
        <v>1</v>
      </c>
      <c r="B68" s="1">
        <f>COUNTIF($H$2:$H68,Dato_Busqueda)</f>
        <v>0</v>
      </c>
      <c r="C68" s="1">
        <v>66</v>
      </c>
      <c r="D68" s="1" t="s">
        <v>155</v>
      </c>
      <c r="E68" s="2"/>
      <c r="F68" s="1" t="s">
        <v>156</v>
      </c>
      <c r="G68" s="19" t="s">
        <v>17</v>
      </c>
      <c r="H68" s="1">
        <v>14318619</v>
      </c>
      <c r="I68" s="20" t="s">
        <v>20</v>
      </c>
      <c r="J68" s="22">
        <v>43543</v>
      </c>
      <c r="K68" s="18">
        <v>0.375</v>
      </c>
    </row>
    <row r="69" spans="1:11" x14ac:dyDescent="0.25">
      <c r="A69" s="1">
        <f t="shared" si="1"/>
        <v>1</v>
      </c>
      <c r="B69" s="1">
        <f>COUNTIF($H$2:$H69,Dato_Busqueda)</f>
        <v>0</v>
      </c>
      <c r="C69" s="1">
        <v>67</v>
      </c>
      <c r="D69" s="1" t="s">
        <v>157</v>
      </c>
      <c r="E69" s="2"/>
      <c r="F69" s="1" t="s">
        <v>158</v>
      </c>
      <c r="G69" s="19" t="s">
        <v>17</v>
      </c>
      <c r="H69" s="1">
        <v>80827966</v>
      </c>
      <c r="I69" s="20" t="s">
        <v>20</v>
      </c>
      <c r="J69" s="22">
        <v>43543</v>
      </c>
      <c r="K69" s="18">
        <v>0.41666666666666669</v>
      </c>
    </row>
    <row r="70" spans="1:11" x14ac:dyDescent="0.25">
      <c r="A70" s="1">
        <f t="shared" si="1"/>
        <v>1</v>
      </c>
      <c r="B70" s="1">
        <f>COUNTIF($H$2:$H70,Dato_Busqueda)</f>
        <v>0</v>
      </c>
      <c r="C70" s="1">
        <v>68</v>
      </c>
      <c r="D70" s="1" t="s">
        <v>159</v>
      </c>
      <c r="E70" s="2"/>
      <c r="F70" s="1" t="s">
        <v>160</v>
      </c>
      <c r="G70" s="19" t="s">
        <v>17</v>
      </c>
      <c r="H70" s="1">
        <v>80063736</v>
      </c>
      <c r="I70" s="20" t="s">
        <v>20</v>
      </c>
      <c r="J70" s="22">
        <v>43543</v>
      </c>
      <c r="K70" s="18">
        <v>0.45833333333333331</v>
      </c>
    </row>
    <row r="71" spans="1:11" x14ac:dyDescent="0.25">
      <c r="A71" s="1">
        <f t="shared" si="1"/>
        <v>1</v>
      </c>
      <c r="B71" s="1">
        <f>COUNTIF($H$2:$H71,Dato_Busqueda)</f>
        <v>0</v>
      </c>
      <c r="C71" s="1">
        <v>69</v>
      </c>
      <c r="D71" s="1" t="s">
        <v>161</v>
      </c>
      <c r="E71" s="2"/>
      <c r="F71" s="1" t="s">
        <v>162</v>
      </c>
      <c r="G71" s="19" t="s">
        <v>17</v>
      </c>
      <c r="H71" s="1">
        <v>21235354</v>
      </c>
      <c r="I71" s="20" t="s">
        <v>20</v>
      </c>
      <c r="J71" s="22">
        <v>43487</v>
      </c>
      <c r="K71" s="18">
        <v>0.45833333333333331</v>
      </c>
    </row>
    <row r="72" spans="1:11" x14ac:dyDescent="0.25">
      <c r="A72" s="1">
        <f t="shared" si="1"/>
        <v>1</v>
      </c>
      <c r="B72" s="1">
        <f>COUNTIF($H$2:$H72,Dato_Busqueda)</f>
        <v>0</v>
      </c>
      <c r="C72" s="1">
        <v>70</v>
      </c>
      <c r="D72" s="1" t="s">
        <v>163</v>
      </c>
      <c r="E72" s="2" t="s">
        <v>164</v>
      </c>
      <c r="F72" s="1" t="s">
        <v>165</v>
      </c>
      <c r="G72" s="19" t="s">
        <v>17</v>
      </c>
      <c r="H72" s="1">
        <v>71578522</v>
      </c>
      <c r="I72" s="20" t="s">
        <v>20</v>
      </c>
      <c r="J72" s="22">
        <v>43580</v>
      </c>
      <c r="K72" s="18">
        <v>0.35416666666666669</v>
      </c>
    </row>
    <row r="73" spans="1:11" x14ac:dyDescent="0.25">
      <c r="A73" s="1">
        <f t="shared" si="1"/>
        <v>1</v>
      </c>
      <c r="B73" s="1">
        <f>COUNTIF($H$2:$H73,Dato_Busqueda)</f>
        <v>0</v>
      </c>
      <c r="C73" s="1">
        <v>71</v>
      </c>
      <c r="D73" s="1" t="s">
        <v>166</v>
      </c>
      <c r="E73" s="2">
        <v>110010406992</v>
      </c>
      <c r="F73" s="1" t="s">
        <v>167</v>
      </c>
      <c r="G73" s="19" t="s">
        <v>17</v>
      </c>
      <c r="H73" s="1">
        <v>79526382</v>
      </c>
      <c r="I73" s="20" t="s">
        <v>20</v>
      </c>
      <c r="J73" s="22">
        <v>43580</v>
      </c>
      <c r="K73" s="18">
        <v>0.39583333333333331</v>
      </c>
    </row>
    <row r="74" spans="1:11" x14ac:dyDescent="0.25">
      <c r="A74" s="1">
        <f t="shared" si="1"/>
        <v>1</v>
      </c>
      <c r="B74" s="1">
        <f>COUNTIF($H$2:$H74,Dato_Busqueda)</f>
        <v>0</v>
      </c>
      <c r="C74" s="1">
        <v>72</v>
      </c>
      <c r="D74" s="1" t="s">
        <v>168</v>
      </c>
      <c r="E74" s="2">
        <v>110010589111</v>
      </c>
      <c r="F74" s="1" t="s">
        <v>169</v>
      </c>
      <c r="G74" s="19" t="s">
        <v>17</v>
      </c>
      <c r="H74" s="1">
        <v>1086726965</v>
      </c>
      <c r="I74" s="20" t="s">
        <v>20</v>
      </c>
      <c r="J74" s="22">
        <v>43580</v>
      </c>
      <c r="K74" s="18" t="s">
        <v>170</v>
      </c>
    </row>
    <row r="75" spans="1:11" x14ac:dyDescent="0.25">
      <c r="A75" s="1">
        <f t="shared" si="1"/>
        <v>1</v>
      </c>
      <c r="B75" s="1">
        <f>COUNTIF($H$2:$H75,Dato_Busqueda)</f>
        <v>0</v>
      </c>
      <c r="C75" s="1">
        <v>73</v>
      </c>
      <c r="D75" s="1" t="s">
        <v>171</v>
      </c>
      <c r="E75" s="2">
        <v>110010478768</v>
      </c>
      <c r="F75" s="1" t="s">
        <v>172</v>
      </c>
      <c r="G75" s="19" t="s">
        <v>17</v>
      </c>
      <c r="H75" s="1">
        <v>80864103</v>
      </c>
      <c r="I75" s="20" t="s">
        <v>20</v>
      </c>
      <c r="J75" s="22">
        <v>43580</v>
      </c>
      <c r="K75" s="18" t="s">
        <v>173</v>
      </c>
    </row>
    <row r="76" spans="1:11" x14ac:dyDescent="0.25">
      <c r="A76" s="1">
        <f t="shared" si="1"/>
        <v>1</v>
      </c>
      <c r="B76" s="1">
        <f>COUNTIF($H$2:$H76,Dato_Busqueda)</f>
        <v>0</v>
      </c>
      <c r="C76" s="1">
        <v>74</v>
      </c>
      <c r="D76" s="1" t="s">
        <v>174</v>
      </c>
      <c r="E76" s="2"/>
      <c r="F76" s="1" t="s">
        <v>175</v>
      </c>
      <c r="G76" s="19" t="s">
        <v>17</v>
      </c>
      <c r="H76" s="1"/>
      <c r="I76" s="20" t="s">
        <v>20</v>
      </c>
      <c r="J76" s="22">
        <v>43673</v>
      </c>
      <c r="K76" s="18">
        <v>0.33333333333333331</v>
      </c>
    </row>
    <row r="77" spans="1:11" x14ac:dyDescent="0.25">
      <c r="A77" s="1">
        <f t="shared" si="1"/>
        <v>1</v>
      </c>
      <c r="B77" s="1">
        <f>COUNTIF($H$2:$H77,Dato_Busqueda)</f>
        <v>0</v>
      </c>
      <c r="C77" s="1">
        <v>75</v>
      </c>
      <c r="D77" s="1" t="s">
        <v>18</v>
      </c>
      <c r="E77" s="2"/>
      <c r="F77" s="1" t="s">
        <v>19</v>
      </c>
      <c r="G77" s="19" t="s">
        <v>17</v>
      </c>
      <c r="H77" s="1">
        <v>20544405</v>
      </c>
      <c r="I77" s="20" t="s">
        <v>20</v>
      </c>
      <c r="J77" s="22">
        <v>43159</v>
      </c>
      <c r="K77" s="18">
        <v>0.375</v>
      </c>
    </row>
    <row r="78" spans="1:11" x14ac:dyDescent="0.25">
      <c r="A78" s="1">
        <f t="shared" si="1"/>
        <v>1</v>
      </c>
      <c r="B78" s="1">
        <f>COUNTIF($H$2:$H78,Dato_Busqueda)</f>
        <v>0</v>
      </c>
      <c r="C78" s="1">
        <v>76</v>
      </c>
      <c r="D78" s="1" t="s">
        <v>21</v>
      </c>
      <c r="E78" s="2"/>
      <c r="F78" s="1" t="s">
        <v>22</v>
      </c>
      <c r="G78" s="19" t="s">
        <v>17</v>
      </c>
      <c r="H78" s="1">
        <v>23542728</v>
      </c>
      <c r="I78" s="20" t="s">
        <v>20</v>
      </c>
      <c r="J78" s="22">
        <v>43157</v>
      </c>
      <c r="K78" s="18">
        <v>0.375</v>
      </c>
    </row>
    <row r="79" spans="1:11" x14ac:dyDescent="0.25">
      <c r="A79" s="1">
        <f t="shared" si="1"/>
        <v>1</v>
      </c>
      <c r="B79" s="1">
        <f>COUNTIF($H$2:$H79,Dato_Busqueda)</f>
        <v>0</v>
      </c>
      <c r="C79" s="1">
        <v>77</v>
      </c>
      <c r="D79" s="1" t="s">
        <v>23</v>
      </c>
      <c r="E79" s="2"/>
      <c r="F79" s="1" t="s">
        <v>24</v>
      </c>
      <c r="G79" s="19" t="s">
        <v>17</v>
      </c>
      <c r="H79" s="1">
        <v>35323191</v>
      </c>
      <c r="I79" s="20" t="s">
        <v>20</v>
      </c>
      <c r="J79" s="22">
        <v>43159</v>
      </c>
      <c r="K79" s="18">
        <v>0.375</v>
      </c>
    </row>
    <row r="80" spans="1:11" x14ac:dyDescent="0.25">
      <c r="A80" s="1">
        <f t="shared" si="1"/>
        <v>1</v>
      </c>
      <c r="B80" s="1">
        <f>COUNTIF($H$2:$H80,Dato_Busqueda)</f>
        <v>0</v>
      </c>
      <c r="C80" s="1">
        <v>78</v>
      </c>
      <c r="D80" s="1" t="s">
        <v>25</v>
      </c>
      <c r="E80" s="2"/>
      <c r="F80" s="1" t="s">
        <v>26</v>
      </c>
      <c r="G80" s="19" t="s">
        <v>17</v>
      </c>
      <c r="H80" s="1">
        <v>41502628</v>
      </c>
      <c r="I80" s="20" t="s">
        <v>20</v>
      </c>
      <c r="J80" s="22">
        <v>43159</v>
      </c>
      <c r="K80" s="18">
        <v>0.375</v>
      </c>
    </row>
    <row r="81" spans="1:11" x14ac:dyDescent="0.25">
      <c r="A81" s="1">
        <f t="shared" si="1"/>
        <v>1</v>
      </c>
      <c r="B81" s="1">
        <f>COUNTIF($H$2:$H81,Dato_Busqueda)</f>
        <v>0</v>
      </c>
      <c r="C81" s="1">
        <v>79</v>
      </c>
      <c r="D81" s="1" t="s">
        <v>27</v>
      </c>
      <c r="E81" s="2"/>
      <c r="F81" s="1" t="s">
        <v>28</v>
      </c>
      <c r="G81" s="19" t="s">
        <v>17</v>
      </c>
      <c r="H81" s="1">
        <v>51947202</v>
      </c>
      <c r="I81" s="20" t="s">
        <v>20</v>
      </c>
      <c r="J81" s="22">
        <v>43208</v>
      </c>
      <c r="K81" s="18">
        <v>0.33333333333333331</v>
      </c>
    </row>
    <row r="82" spans="1:11" x14ac:dyDescent="0.25">
      <c r="A82" s="1">
        <f t="shared" si="1"/>
        <v>1</v>
      </c>
      <c r="B82" s="1">
        <f>COUNTIF($H$2:$H82,Dato_Busqueda)</f>
        <v>0</v>
      </c>
      <c r="C82" s="1">
        <v>80</v>
      </c>
      <c r="D82" s="1" t="s">
        <v>29</v>
      </c>
      <c r="E82" s="2"/>
      <c r="F82" s="1" t="s">
        <v>30</v>
      </c>
      <c r="G82" s="19" t="s">
        <v>17</v>
      </c>
      <c r="H82" s="1">
        <v>1032382489</v>
      </c>
      <c r="I82" s="20" t="s">
        <v>20</v>
      </c>
      <c r="J82" s="22">
        <v>43132</v>
      </c>
      <c r="K82" s="18">
        <v>0.33333333333333331</v>
      </c>
    </row>
    <row r="83" spans="1:11" x14ac:dyDescent="0.25">
      <c r="A83" s="1">
        <f t="shared" si="1"/>
        <v>1</v>
      </c>
      <c r="B83" s="1">
        <f>COUNTIF($H$2:$H83,Dato_Busqueda)</f>
        <v>0</v>
      </c>
      <c r="C83" s="1">
        <v>81</v>
      </c>
      <c r="D83" s="1" t="s">
        <v>31</v>
      </c>
      <c r="E83" s="2"/>
      <c r="F83" s="1" t="s">
        <v>32</v>
      </c>
      <c r="G83" s="19" t="s">
        <v>17</v>
      </c>
      <c r="H83" s="1">
        <v>41672292</v>
      </c>
      <c r="I83" s="20" t="s">
        <v>20</v>
      </c>
      <c r="J83" s="22">
        <v>43159</v>
      </c>
      <c r="K83" s="18">
        <v>0.39583333333333331</v>
      </c>
    </row>
    <row r="84" spans="1:11" x14ac:dyDescent="0.25">
      <c r="A84" s="1">
        <f t="shared" si="1"/>
        <v>1</v>
      </c>
      <c r="B84" s="1">
        <f>COUNTIF($H$2:$H84,Dato_Busqueda)</f>
        <v>0</v>
      </c>
      <c r="C84" s="1">
        <v>82</v>
      </c>
      <c r="D84" s="1" t="s">
        <v>33</v>
      </c>
      <c r="E84" s="2"/>
      <c r="F84" s="1" t="s">
        <v>34</v>
      </c>
      <c r="G84" s="19" t="s">
        <v>17</v>
      </c>
      <c r="H84" s="1">
        <v>52814827</v>
      </c>
      <c r="I84" s="20" t="s">
        <v>20</v>
      </c>
      <c r="J84" s="22">
        <v>43132</v>
      </c>
      <c r="K84" s="18">
        <v>0.45833333333333331</v>
      </c>
    </row>
    <row r="85" spans="1:11" x14ac:dyDescent="0.25">
      <c r="A85" s="1">
        <f t="shared" si="1"/>
        <v>1</v>
      </c>
      <c r="B85" s="1">
        <f>COUNTIF($H$2:$H85,Dato_Busqueda)</f>
        <v>0</v>
      </c>
      <c r="C85" s="1">
        <v>83</v>
      </c>
      <c r="D85" s="1" t="s">
        <v>35</v>
      </c>
      <c r="E85" s="2" t="s">
        <v>36</v>
      </c>
      <c r="F85" s="1" t="s">
        <v>37</v>
      </c>
      <c r="G85" s="19" t="s">
        <v>17</v>
      </c>
      <c r="H85" s="1">
        <v>91011706</v>
      </c>
      <c r="I85" s="20" t="s">
        <v>20</v>
      </c>
      <c r="J85" s="22">
        <v>43168</v>
      </c>
      <c r="K85" s="18">
        <v>0.33333333333333331</v>
      </c>
    </row>
    <row r="86" spans="1:11" x14ac:dyDescent="0.25">
      <c r="A86" s="1">
        <f t="shared" si="1"/>
        <v>1</v>
      </c>
      <c r="B86" s="1">
        <f>COUNTIF($H$2:$H86,Dato_Busqueda)</f>
        <v>0</v>
      </c>
      <c r="C86" s="1">
        <v>84</v>
      </c>
      <c r="D86" s="1" t="s">
        <v>40</v>
      </c>
      <c r="E86" s="2"/>
      <c r="F86" s="1" t="s">
        <v>41</v>
      </c>
      <c r="G86" s="19" t="s">
        <v>17</v>
      </c>
      <c r="H86" s="1">
        <v>1032369542</v>
      </c>
      <c r="I86" s="20" t="s">
        <v>20</v>
      </c>
      <c r="J86" s="22">
        <v>43196</v>
      </c>
      <c r="K86" s="18">
        <v>9.3000000000000007</v>
      </c>
    </row>
    <row r="87" spans="1:11" x14ac:dyDescent="0.25">
      <c r="A87" s="1">
        <f t="shared" si="1"/>
        <v>1</v>
      </c>
      <c r="B87" s="1">
        <f>COUNTIF($H$2:$H87,Dato_Busqueda)</f>
        <v>0</v>
      </c>
      <c r="C87" s="1">
        <v>85</v>
      </c>
      <c r="D87" s="1" t="s">
        <v>42</v>
      </c>
      <c r="E87" s="2"/>
      <c r="F87" s="1" t="s">
        <v>43</v>
      </c>
      <c r="G87" s="19" t="s">
        <v>17</v>
      </c>
      <c r="H87" s="1">
        <v>1030665898</v>
      </c>
      <c r="I87" s="20" t="s">
        <v>20</v>
      </c>
      <c r="J87" s="22">
        <v>43238</v>
      </c>
      <c r="K87" s="18">
        <v>0.33333333333333331</v>
      </c>
    </row>
    <row r="88" spans="1:11" x14ac:dyDescent="0.25">
      <c r="A88" s="1">
        <f t="shared" si="1"/>
        <v>1</v>
      </c>
      <c r="B88" s="1">
        <f>COUNTIF($H$2:$H88,Dato_Busqueda)</f>
        <v>0</v>
      </c>
      <c r="C88" s="1">
        <v>86</v>
      </c>
      <c r="D88" s="1" t="s">
        <v>44</v>
      </c>
      <c r="E88" s="2"/>
      <c r="F88" s="1" t="s">
        <v>45</v>
      </c>
      <c r="G88" s="19" t="s">
        <v>17</v>
      </c>
      <c r="H88" s="1" t="s">
        <v>46</v>
      </c>
      <c r="I88" s="20" t="s">
        <v>20</v>
      </c>
      <c r="J88" s="22">
        <v>43235</v>
      </c>
      <c r="K88" s="18">
        <v>8.3333333333333329E-2</v>
      </c>
    </row>
    <row r="89" spans="1:11" x14ac:dyDescent="0.25">
      <c r="A89" s="1">
        <f t="shared" si="1"/>
        <v>1</v>
      </c>
      <c r="B89" s="1">
        <f>COUNTIF($H$2:$H89,Dato_Busqueda)</f>
        <v>0</v>
      </c>
      <c r="C89" s="1">
        <v>87</v>
      </c>
      <c r="D89" s="1" t="s">
        <v>47</v>
      </c>
      <c r="E89" s="2"/>
      <c r="F89" s="1" t="s">
        <v>45</v>
      </c>
      <c r="G89" s="19" t="s">
        <v>17</v>
      </c>
      <c r="H89" s="1" t="s">
        <v>46</v>
      </c>
      <c r="I89" s="20" t="s">
        <v>20</v>
      </c>
      <c r="J89" s="22">
        <v>43235</v>
      </c>
      <c r="K89" s="18">
        <v>0.10416666666666667</v>
      </c>
    </row>
    <row r="90" spans="1:11" x14ac:dyDescent="0.25">
      <c r="A90" s="1">
        <f t="shared" si="1"/>
        <v>1</v>
      </c>
      <c r="B90" s="1">
        <f>COUNTIF($H$2:$H90,Dato_Busqueda)</f>
        <v>0</v>
      </c>
      <c r="C90" s="1">
        <v>88</v>
      </c>
      <c r="D90" s="1" t="s">
        <v>50</v>
      </c>
      <c r="E90" s="2"/>
      <c r="F90" s="1" t="s">
        <v>51</v>
      </c>
      <c r="G90" s="19" t="s">
        <v>17</v>
      </c>
      <c r="H90" s="1">
        <v>900628917</v>
      </c>
      <c r="I90" s="20" t="s">
        <v>20</v>
      </c>
      <c r="J90" s="22">
        <v>43275</v>
      </c>
      <c r="K90" s="18">
        <v>0.5</v>
      </c>
    </row>
    <row r="91" spans="1:11" x14ac:dyDescent="0.25">
      <c r="A91" s="1">
        <f t="shared" si="1"/>
        <v>1</v>
      </c>
      <c r="B91" s="1">
        <f>COUNTIF($H$2:$H91,Dato_Busqueda)</f>
        <v>0</v>
      </c>
      <c r="C91" s="1">
        <v>89</v>
      </c>
      <c r="D91" s="1" t="s">
        <v>52</v>
      </c>
      <c r="E91" s="2"/>
      <c r="F91" s="1" t="s">
        <v>53</v>
      </c>
      <c r="G91" s="19" t="s">
        <v>17</v>
      </c>
      <c r="H91" s="1">
        <v>860013951</v>
      </c>
      <c r="I91" s="20" t="s">
        <v>20</v>
      </c>
      <c r="J91" s="22">
        <v>43265</v>
      </c>
      <c r="K91" s="18">
        <v>0.33333333333333331</v>
      </c>
    </row>
    <row r="92" spans="1:11" x14ac:dyDescent="0.25">
      <c r="A92" s="1">
        <f t="shared" si="1"/>
        <v>1</v>
      </c>
      <c r="B92" s="1">
        <f>COUNTIF($H$2:$H92,Dato_Busqueda)</f>
        <v>0</v>
      </c>
      <c r="C92" s="1">
        <v>90</v>
      </c>
      <c r="D92" s="1" t="s">
        <v>54</v>
      </c>
      <c r="E92" s="2"/>
      <c r="F92" s="1" t="s">
        <v>55</v>
      </c>
      <c r="G92" s="19" t="s">
        <v>17</v>
      </c>
      <c r="H92" s="1">
        <v>800008838</v>
      </c>
      <c r="I92" s="20" t="s">
        <v>20</v>
      </c>
      <c r="J92" s="22">
        <v>43306</v>
      </c>
      <c r="K92" s="18">
        <v>0.5</v>
      </c>
    </row>
    <row r="93" spans="1:11" x14ac:dyDescent="0.25">
      <c r="A93" s="1">
        <f t="shared" si="1"/>
        <v>1</v>
      </c>
      <c r="B93" s="1">
        <f>COUNTIF($H$2:$H93,Dato_Busqueda)</f>
        <v>0</v>
      </c>
      <c r="C93" s="1">
        <v>91</v>
      </c>
      <c r="D93" s="1" t="s">
        <v>56</v>
      </c>
      <c r="E93" s="2"/>
      <c r="F93" s="1" t="s">
        <v>57</v>
      </c>
      <c r="G93" s="19" t="s">
        <v>17</v>
      </c>
      <c r="H93" s="1">
        <v>7015499</v>
      </c>
      <c r="I93" s="20" t="s">
        <v>20</v>
      </c>
      <c r="J93" s="22">
        <v>43304</v>
      </c>
      <c r="K93" s="18">
        <v>0.4375</v>
      </c>
    </row>
    <row r="94" spans="1:11" x14ac:dyDescent="0.25">
      <c r="A94" s="1">
        <f t="shared" si="1"/>
        <v>1</v>
      </c>
      <c r="B94" s="1">
        <f>COUNTIF($H$2:$H94,Dato_Busqueda)</f>
        <v>0</v>
      </c>
      <c r="C94" s="1">
        <v>92</v>
      </c>
      <c r="D94" s="1" t="s">
        <v>58</v>
      </c>
      <c r="E94" s="2"/>
      <c r="F94" s="1" t="s">
        <v>59</v>
      </c>
      <c r="G94" s="19" t="s">
        <v>17</v>
      </c>
      <c r="H94" s="1">
        <v>1023010258</v>
      </c>
      <c r="I94" s="20" t="s">
        <v>20</v>
      </c>
      <c r="J94" s="22">
        <v>43357</v>
      </c>
      <c r="K94" s="18">
        <v>0.625</v>
      </c>
    </row>
    <row r="95" spans="1:11" x14ac:dyDescent="0.25">
      <c r="A95" s="1">
        <f t="shared" si="1"/>
        <v>1</v>
      </c>
      <c r="B95" s="1">
        <f>COUNTIF($H$2:$H95,Dato_Busqueda)</f>
        <v>0</v>
      </c>
      <c r="C95" s="1">
        <v>93</v>
      </c>
      <c r="D95" s="1" t="s">
        <v>60</v>
      </c>
      <c r="E95" s="2"/>
      <c r="F95" s="1" t="s">
        <v>61</v>
      </c>
      <c r="G95" s="19" t="s">
        <v>17</v>
      </c>
      <c r="H95" s="1">
        <v>80213822</v>
      </c>
      <c r="I95" s="20" t="s">
        <v>20</v>
      </c>
      <c r="J95" s="22">
        <v>43390</v>
      </c>
      <c r="K95" s="18">
        <v>0.3125</v>
      </c>
    </row>
    <row r="96" spans="1:11" x14ac:dyDescent="0.25">
      <c r="A96" s="1">
        <f t="shared" si="1"/>
        <v>1</v>
      </c>
      <c r="B96" s="1">
        <f>COUNTIF($H$2:$H96,Dato_Busqueda)</f>
        <v>0</v>
      </c>
      <c r="C96" s="1">
        <v>94</v>
      </c>
      <c r="D96" s="1" t="s">
        <v>62</v>
      </c>
      <c r="E96" s="2"/>
      <c r="F96" s="1" t="s">
        <v>63</v>
      </c>
      <c r="G96" s="19" t="s">
        <v>17</v>
      </c>
      <c r="H96" s="1">
        <v>1024588123</v>
      </c>
      <c r="I96" s="20" t="s">
        <v>20</v>
      </c>
      <c r="J96" s="22">
        <v>43342</v>
      </c>
      <c r="K96" s="18">
        <v>0.39583333333333331</v>
      </c>
    </row>
    <row r="97" spans="1:11" x14ac:dyDescent="0.25">
      <c r="A97" s="1">
        <f t="shared" si="1"/>
        <v>1</v>
      </c>
      <c r="B97" s="1">
        <f>COUNTIF($H$2:$H97,Dato_Busqueda)</f>
        <v>0</v>
      </c>
      <c r="C97" s="1">
        <v>95</v>
      </c>
      <c r="D97" s="1" t="s">
        <v>64</v>
      </c>
      <c r="E97" s="2"/>
      <c r="F97" s="1" t="s">
        <v>65</v>
      </c>
      <c r="G97" s="19" t="s">
        <v>17</v>
      </c>
      <c r="H97" s="1">
        <v>13811914</v>
      </c>
      <c r="I97" s="20" t="s">
        <v>20</v>
      </c>
      <c r="J97" s="22">
        <v>43304</v>
      </c>
      <c r="K97" s="18">
        <v>6.25E-2</v>
      </c>
    </row>
    <row r="98" spans="1:11" x14ac:dyDescent="0.25">
      <c r="A98" s="1">
        <f t="shared" si="1"/>
        <v>1</v>
      </c>
      <c r="B98" s="1">
        <f>COUNTIF($H$2:$H98,Dato_Busqueda)</f>
        <v>0</v>
      </c>
      <c r="C98" s="1">
        <v>96</v>
      </c>
      <c r="D98" s="1" t="s">
        <v>68</v>
      </c>
      <c r="E98" s="2"/>
      <c r="F98" s="1" t="s">
        <v>69</v>
      </c>
      <c r="G98" s="19" t="s">
        <v>17</v>
      </c>
      <c r="H98" s="1">
        <v>51993229</v>
      </c>
      <c r="I98" s="20" t="s">
        <v>20</v>
      </c>
      <c r="J98" s="22">
        <v>43334</v>
      </c>
      <c r="K98" s="18">
        <v>0.33333333333333331</v>
      </c>
    </row>
    <row r="99" spans="1:11" x14ac:dyDescent="0.25">
      <c r="A99" s="1">
        <f t="shared" si="1"/>
        <v>1</v>
      </c>
      <c r="B99" s="1">
        <f>COUNTIF($H$2:$H99,Dato_Busqueda)</f>
        <v>0</v>
      </c>
      <c r="C99" s="1">
        <v>97</v>
      </c>
      <c r="D99" s="1" t="s">
        <v>70</v>
      </c>
      <c r="E99" s="2"/>
      <c r="F99" s="1" t="s">
        <v>71</v>
      </c>
      <c r="G99" s="19" t="s">
        <v>17</v>
      </c>
      <c r="H99" s="1">
        <v>39777525</v>
      </c>
      <c r="I99" s="20" t="s">
        <v>20</v>
      </c>
      <c r="J99" s="22">
        <v>43304</v>
      </c>
      <c r="K99" s="18">
        <v>0.45833333333333331</v>
      </c>
    </row>
    <row r="100" spans="1:11" x14ac:dyDescent="0.25">
      <c r="A100" s="1">
        <f t="shared" si="1"/>
        <v>1</v>
      </c>
      <c r="B100" s="1">
        <f>COUNTIF($H$2:$H100,Dato_Busqueda)</f>
        <v>0</v>
      </c>
      <c r="C100" s="1">
        <v>98</v>
      </c>
      <c r="D100" s="1" t="s">
        <v>72</v>
      </c>
      <c r="E100" s="2"/>
      <c r="F100" s="1" t="s">
        <v>73</v>
      </c>
      <c r="G100" s="19" t="s">
        <v>17</v>
      </c>
      <c r="H100" s="1">
        <v>182102</v>
      </c>
      <c r="I100" s="20" t="s">
        <v>20</v>
      </c>
      <c r="J100" s="22">
        <v>43308</v>
      </c>
      <c r="K100" s="18">
        <v>0.47916666666666669</v>
      </c>
    </row>
    <row r="101" spans="1:11" x14ac:dyDescent="0.25">
      <c r="A101" s="1">
        <f t="shared" si="1"/>
        <v>1</v>
      </c>
      <c r="B101" s="1">
        <f>COUNTIF($H$2:$H101,Dato_Busqueda)</f>
        <v>0</v>
      </c>
      <c r="C101" s="1">
        <v>99</v>
      </c>
      <c r="D101" s="1" t="s">
        <v>74</v>
      </c>
      <c r="E101" s="2"/>
      <c r="F101" s="1" t="s">
        <v>75</v>
      </c>
      <c r="G101" s="19" t="s">
        <v>17</v>
      </c>
      <c r="H101" s="1">
        <v>21164973</v>
      </c>
      <c r="I101" s="20" t="s">
        <v>20</v>
      </c>
      <c r="J101" s="22">
        <v>43304</v>
      </c>
      <c r="K101" s="18">
        <v>0.5</v>
      </c>
    </row>
    <row r="102" spans="1:11" x14ac:dyDescent="0.25">
      <c r="A102" s="1">
        <f t="shared" si="1"/>
        <v>1</v>
      </c>
      <c r="B102" s="1">
        <f>COUNTIF($H$2:$H102,Dato_Busqueda)</f>
        <v>0</v>
      </c>
      <c r="C102" s="1">
        <v>100</v>
      </c>
      <c r="D102" s="1" t="s">
        <v>76</v>
      </c>
      <c r="E102" s="2"/>
      <c r="F102" s="1" t="s">
        <v>77</v>
      </c>
      <c r="G102" s="19" t="s">
        <v>17</v>
      </c>
      <c r="H102" s="1">
        <v>1069729888</v>
      </c>
      <c r="I102" s="20" t="s">
        <v>20</v>
      </c>
      <c r="J102" s="22">
        <v>43308</v>
      </c>
      <c r="K102" s="18">
        <v>0.45833333333333331</v>
      </c>
    </row>
    <row r="103" spans="1:11" x14ac:dyDescent="0.25">
      <c r="A103" s="1">
        <f t="shared" si="1"/>
        <v>1</v>
      </c>
      <c r="B103" s="1">
        <f>COUNTIF($H$2:$H103,Dato_Busqueda)</f>
        <v>0</v>
      </c>
      <c r="C103" s="1">
        <v>101</v>
      </c>
      <c r="D103" s="1" t="s">
        <v>78</v>
      </c>
      <c r="E103" s="2"/>
      <c r="F103" s="1" t="s">
        <v>79</v>
      </c>
      <c r="G103" s="19" t="s">
        <v>17</v>
      </c>
      <c r="H103" s="1">
        <v>52950384</v>
      </c>
      <c r="I103" s="20" t="s">
        <v>20</v>
      </c>
      <c r="J103" s="22">
        <v>43304</v>
      </c>
      <c r="K103" s="18">
        <v>0.52083333333333337</v>
      </c>
    </row>
    <row r="104" spans="1:11" x14ac:dyDescent="0.25">
      <c r="A104" s="1">
        <f t="shared" si="1"/>
        <v>1</v>
      </c>
      <c r="B104" s="1">
        <f>COUNTIF($H$2:$H104,Dato_Busqueda)</f>
        <v>0</v>
      </c>
      <c r="C104" s="1">
        <v>102</v>
      </c>
      <c r="D104" s="1" t="s">
        <v>80</v>
      </c>
      <c r="E104" s="2"/>
      <c r="F104" s="1" t="s">
        <v>81</v>
      </c>
      <c r="G104" s="19" t="s">
        <v>17</v>
      </c>
      <c r="H104" s="1">
        <v>79879929</v>
      </c>
      <c r="I104" s="20" t="s">
        <v>20</v>
      </c>
      <c r="J104" s="22">
        <v>43294</v>
      </c>
      <c r="K104" s="18">
        <v>0.33333333333333331</v>
      </c>
    </row>
    <row r="105" spans="1:11" x14ac:dyDescent="0.25">
      <c r="A105" s="1">
        <f t="shared" si="1"/>
        <v>1</v>
      </c>
      <c r="B105" s="1">
        <f>COUNTIF($H$2:$H105,Dato_Busqueda)</f>
        <v>0</v>
      </c>
      <c r="C105" s="1">
        <v>103</v>
      </c>
      <c r="D105" s="1" t="s">
        <v>82</v>
      </c>
      <c r="E105" s="2"/>
      <c r="F105" s="1" t="s">
        <v>83</v>
      </c>
      <c r="G105" s="19" t="s">
        <v>17</v>
      </c>
      <c r="H105" s="1">
        <v>1069852731</v>
      </c>
      <c r="I105" s="20" t="s">
        <v>20</v>
      </c>
      <c r="J105" s="22">
        <v>43304</v>
      </c>
      <c r="K105" s="18">
        <v>0.14583333333333334</v>
      </c>
    </row>
    <row r="106" spans="1:11" x14ac:dyDescent="0.25">
      <c r="A106" s="1">
        <f t="shared" si="1"/>
        <v>1</v>
      </c>
      <c r="B106" s="1">
        <f>COUNTIF($H$2:$H106,Dato_Busqueda)</f>
        <v>0</v>
      </c>
      <c r="C106" s="1">
        <v>104</v>
      </c>
      <c r="D106" s="1" t="s">
        <v>84</v>
      </c>
      <c r="E106" s="2"/>
      <c r="F106" s="1" t="s">
        <v>85</v>
      </c>
      <c r="G106" s="19" t="s">
        <v>17</v>
      </c>
      <c r="H106" s="1">
        <v>266098</v>
      </c>
      <c r="I106" s="20" t="s">
        <v>20</v>
      </c>
      <c r="J106" s="22">
        <v>43304</v>
      </c>
      <c r="K106" s="18">
        <v>0.125</v>
      </c>
    </row>
    <row r="107" spans="1:11" x14ac:dyDescent="0.25">
      <c r="A107" s="1">
        <f t="shared" si="1"/>
        <v>1</v>
      </c>
      <c r="B107" s="1">
        <f>COUNTIF($H$2:$H107,Dato_Busqueda)</f>
        <v>0</v>
      </c>
      <c r="C107" s="1">
        <v>105</v>
      </c>
      <c r="D107" s="1" t="s">
        <v>86</v>
      </c>
      <c r="E107" s="2"/>
      <c r="F107" s="1" t="s">
        <v>87</v>
      </c>
      <c r="G107" s="19" t="s">
        <v>17</v>
      </c>
      <c r="H107" s="1">
        <v>80144766</v>
      </c>
      <c r="I107" s="20" t="s">
        <v>20</v>
      </c>
      <c r="J107" s="22">
        <v>43259</v>
      </c>
      <c r="K107" s="18">
        <v>0.35416666666666669</v>
      </c>
    </row>
    <row r="108" spans="1:11" x14ac:dyDescent="0.25">
      <c r="A108" s="1">
        <f t="shared" si="1"/>
        <v>1</v>
      </c>
      <c r="B108" s="1">
        <f>COUNTIF($H$2:$H108,Dato_Busqueda)</f>
        <v>0</v>
      </c>
      <c r="C108" s="1">
        <v>106</v>
      </c>
      <c r="D108" s="1" t="s">
        <v>88</v>
      </c>
      <c r="E108" s="2"/>
      <c r="F108" s="1" t="s">
        <v>89</v>
      </c>
      <c r="G108" s="19" t="s">
        <v>17</v>
      </c>
      <c r="H108" s="1">
        <v>1032380146</v>
      </c>
      <c r="I108" s="20" t="s">
        <v>20</v>
      </c>
      <c r="J108" s="22">
        <v>43259</v>
      </c>
      <c r="K108" s="18">
        <v>0.375</v>
      </c>
    </row>
    <row r="109" spans="1:11" x14ac:dyDescent="0.25">
      <c r="A109" s="1">
        <f t="shared" si="1"/>
        <v>1</v>
      </c>
      <c r="B109" s="1">
        <f>COUNTIF($H$2:$H109,Dato_Busqueda)</f>
        <v>0</v>
      </c>
      <c r="C109" s="1">
        <v>107</v>
      </c>
      <c r="D109" s="1" t="s">
        <v>90</v>
      </c>
      <c r="E109" s="2"/>
      <c r="F109" s="1" t="s">
        <v>91</v>
      </c>
      <c r="G109" s="19" t="s">
        <v>17</v>
      </c>
      <c r="H109" s="1">
        <v>1022992782</v>
      </c>
      <c r="I109" s="20" t="s">
        <v>20</v>
      </c>
      <c r="J109" s="22">
        <v>43396</v>
      </c>
      <c r="K109" s="18">
        <v>0.35416666666666669</v>
      </c>
    </row>
    <row r="110" spans="1:11" x14ac:dyDescent="0.25">
      <c r="A110" s="1">
        <f t="shared" si="1"/>
        <v>1</v>
      </c>
      <c r="B110" s="1">
        <f>COUNTIF($H$2:$H110,Dato_Busqueda)</f>
        <v>0</v>
      </c>
      <c r="C110" s="1">
        <v>108</v>
      </c>
      <c r="D110" s="1" t="s">
        <v>92</v>
      </c>
      <c r="E110" s="2"/>
      <c r="F110" s="1" t="s">
        <v>93</v>
      </c>
      <c r="G110" s="19" t="s">
        <v>17</v>
      </c>
      <c r="H110" s="1">
        <v>1023880963</v>
      </c>
      <c r="I110" s="20" t="s">
        <v>20</v>
      </c>
      <c r="J110" s="22">
        <v>43308</v>
      </c>
      <c r="K110" s="18">
        <v>0.5</v>
      </c>
    </row>
    <row r="111" spans="1:11" x14ac:dyDescent="0.25">
      <c r="A111" s="1">
        <f t="shared" si="1"/>
        <v>1</v>
      </c>
      <c r="B111" s="1">
        <f>COUNTIF($H$2:$H111,Dato_Busqueda)</f>
        <v>0</v>
      </c>
      <c r="C111" s="1">
        <v>109</v>
      </c>
      <c r="D111" s="1" t="s">
        <v>94</v>
      </c>
      <c r="E111" s="2"/>
      <c r="F111" s="1" t="s">
        <v>95</v>
      </c>
      <c r="G111" s="19" t="s">
        <v>17</v>
      </c>
      <c r="H111" s="1">
        <v>30345416</v>
      </c>
      <c r="I111" s="20" t="s">
        <v>20</v>
      </c>
      <c r="J111" s="22">
        <v>43304</v>
      </c>
      <c r="K111" s="18">
        <v>0.3125</v>
      </c>
    </row>
    <row r="112" spans="1:11" x14ac:dyDescent="0.25">
      <c r="A112" s="1">
        <f t="shared" si="1"/>
        <v>1</v>
      </c>
      <c r="B112" s="1">
        <f>COUNTIF($H$2:$H112,Dato_Busqueda)</f>
        <v>0</v>
      </c>
      <c r="C112" s="1">
        <v>110</v>
      </c>
      <c r="D112" s="1" t="s">
        <v>96</v>
      </c>
      <c r="E112" s="2"/>
      <c r="F112" s="1" t="s">
        <v>97</v>
      </c>
      <c r="G112" s="19" t="s">
        <v>17</v>
      </c>
      <c r="H112" s="1">
        <v>51707017</v>
      </c>
      <c r="I112" s="20" t="s">
        <v>20</v>
      </c>
      <c r="J112" s="22">
        <v>43304</v>
      </c>
      <c r="K112" s="18">
        <v>0.33333333333333331</v>
      </c>
    </row>
    <row r="113" spans="1:11" x14ac:dyDescent="0.25">
      <c r="A113" s="1">
        <f t="shared" si="1"/>
        <v>1</v>
      </c>
      <c r="B113" s="1">
        <f>COUNTIF($H$2:$H113,Dato_Busqueda)</f>
        <v>0</v>
      </c>
      <c r="C113" s="1">
        <v>111</v>
      </c>
      <c r="D113" s="1" t="s">
        <v>98</v>
      </c>
      <c r="E113" s="2"/>
      <c r="F113" s="1" t="s">
        <v>99</v>
      </c>
      <c r="G113" s="19" t="s">
        <v>17</v>
      </c>
      <c r="H113" s="1">
        <v>53668</v>
      </c>
      <c r="I113" s="20" t="s">
        <v>20</v>
      </c>
      <c r="J113" s="22">
        <v>43304</v>
      </c>
      <c r="K113" s="18">
        <v>0.375</v>
      </c>
    </row>
    <row r="114" spans="1:11" x14ac:dyDescent="0.25">
      <c r="A114" s="1">
        <f t="shared" si="1"/>
        <v>1</v>
      </c>
      <c r="B114" s="1">
        <f>COUNTIF($H$2:$H114,Dato_Busqueda)</f>
        <v>0</v>
      </c>
      <c r="C114" s="1">
        <v>112</v>
      </c>
      <c r="D114" s="1" t="s">
        <v>100</v>
      </c>
      <c r="E114" s="2"/>
      <c r="F114" s="1" t="s">
        <v>101</v>
      </c>
      <c r="G114" s="19" t="s">
        <v>17</v>
      </c>
      <c r="H114" s="1">
        <v>25127250</v>
      </c>
      <c r="I114" s="20" t="s">
        <v>20</v>
      </c>
      <c r="J114" s="22">
        <v>42939</v>
      </c>
      <c r="K114" s="18">
        <v>0.4375</v>
      </c>
    </row>
    <row r="115" spans="1:11" x14ac:dyDescent="0.25">
      <c r="A115" s="1">
        <f t="shared" si="1"/>
        <v>1</v>
      </c>
      <c r="B115" s="1">
        <f>COUNTIF($H$2:$H115,Dato_Busqueda)</f>
        <v>0</v>
      </c>
      <c r="C115" s="1">
        <v>113</v>
      </c>
      <c r="D115" s="1" t="s">
        <v>102</v>
      </c>
      <c r="E115" s="2"/>
      <c r="F115" s="1" t="s">
        <v>103</v>
      </c>
      <c r="G115" s="19" t="s">
        <v>17</v>
      </c>
      <c r="H115" s="1">
        <v>1033723719</v>
      </c>
      <c r="I115" s="20" t="s">
        <v>20</v>
      </c>
      <c r="J115" s="22">
        <v>43383</v>
      </c>
      <c r="K115" s="18">
        <v>0.3125</v>
      </c>
    </row>
    <row r="116" spans="1:11" x14ac:dyDescent="0.25">
      <c r="A116" s="1">
        <f t="shared" si="1"/>
        <v>1</v>
      </c>
      <c r="B116" s="1">
        <f>COUNTIF($H$2:$H116,Dato_Busqueda)</f>
        <v>0</v>
      </c>
      <c r="C116" s="1">
        <v>114</v>
      </c>
      <c r="D116" s="1" t="s">
        <v>104</v>
      </c>
      <c r="E116" s="2"/>
      <c r="F116" s="1" t="s">
        <v>105</v>
      </c>
      <c r="G116" s="19" t="s">
        <v>17</v>
      </c>
      <c r="H116" s="1">
        <v>39694245</v>
      </c>
      <c r="I116" s="20" t="s">
        <v>20</v>
      </c>
      <c r="J116" s="22">
        <v>43357</v>
      </c>
      <c r="K116" s="18">
        <v>0.125</v>
      </c>
    </row>
    <row r="117" spans="1:11" x14ac:dyDescent="0.25">
      <c r="A117" s="1">
        <f t="shared" si="1"/>
        <v>1</v>
      </c>
      <c r="B117" s="1">
        <f>COUNTIF($H$2:$H117,Dato_Busqueda)</f>
        <v>0</v>
      </c>
      <c r="C117" s="1">
        <v>115</v>
      </c>
      <c r="D117" s="1" t="s">
        <v>106</v>
      </c>
      <c r="E117" s="2"/>
      <c r="F117" s="1" t="s">
        <v>107</v>
      </c>
      <c r="G117" s="19" t="s">
        <v>17</v>
      </c>
      <c r="H117" s="1">
        <v>52873391</v>
      </c>
      <c r="I117" s="20" t="s">
        <v>20</v>
      </c>
      <c r="J117" s="22">
        <v>43382</v>
      </c>
      <c r="K117" s="18">
        <v>0.3125</v>
      </c>
    </row>
    <row r="118" spans="1:11" x14ac:dyDescent="0.25">
      <c r="A118" s="1">
        <f t="shared" si="1"/>
        <v>1</v>
      </c>
      <c r="B118" s="1">
        <f>COUNTIF($H$2:$H118,Dato_Busqueda)</f>
        <v>0</v>
      </c>
      <c r="C118" s="1">
        <v>116</v>
      </c>
      <c r="D118" s="1" t="s">
        <v>111</v>
      </c>
      <c r="E118" s="2" t="s">
        <v>112</v>
      </c>
      <c r="F118" s="1" t="s">
        <v>113</v>
      </c>
      <c r="G118" s="19" t="s">
        <v>17</v>
      </c>
      <c r="H118" s="1">
        <v>79896470</v>
      </c>
      <c r="I118" s="20" t="s">
        <v>20</v>
      </c>
      <c r="J118" s="22">
        <v>43248</v>
      </c>
      <c r="K118" s="18">
        <v>0.54166666666666663</v>
      </c>
    </row>
    <row r="119" spans="1:11" x14ac:dyDescent="0.25">
      <c r="A119" s="1">
        <f t="shared" si="1"/>
        <v>1</v>
      </c>
      <c r="B119" s="1">
        <f>COUNTIF($H$2:$H119,Dato_Busqueda)</f>
        <v>0</v>
      </c>
      <c r="C119" s="1">
        <v>117</v>
      </c>
      <c r="D119" s="1" t="s">
        <v>114</v>
      </c>
      <c r="E119" s="2"/>
      <c r="F119" s="1" t="s">
        <v>115</v>
      </c>
      <c r="G119" s="19" t="s">
        <v>17</v>
      </c>
      <c r="H119" s="1">
        <v>19283422</v>
      </c>
      <c r="I119" s="20" t="s">
        <v>20</v>
      </c>
      <c r="J119" s="22">
        <v>43304</v>
      </c>
      <c r="K119" s="18">
        <v>0.17708333333333334</v>
      </c>
    </row>
    <row r="120" spans="1:11" x14ac:dyDescent="0.25">
      <c r="A120" s="1">
        <f t="shared" si="1"/>
        <v>1</v>
      </c>
      <c r="B120" s="1">
        <f>COUNTIF($H$2:$H120,Dato_Busqueda)</f>
        <v>0</v>
      </c>
      <c r="C120" s="1">
        <v>118</v>
      </c>
      <c r="D120" s="1" t="s">
        <v>116</v>
      </c>
      <c r="E120" s="2"/>
      <c r="F120" s="1" t="s">
        <v>117</v>
      </c>
      <c r="G120" s="19" t="s">
        <v>17</v>
      </c>
      <c r="H120" s="1">
        <v>1033795692</v>
      </c>
      <c r="I120" s="20" t="s">
        <v>20</v>
      </c>
      <c r="J120" s="22">
        <v>43311</v>
      </c>
      <c r="K120" s="18">
        <v>0.5</v>
      </c>
    </row>
    <row r="121" spans="1:11" x14ac:dyDescent="0.25">
      <c r="A121" s="1">
        <f t="shared" si="1"/>
        <v>1</v>
      </c>
      <c r="B121" s="1">
        <f>COUNTIF($H$2:$H121,Dato_Busqueda)</f>
        <v>0</v>
      </c>
      <c r="C121" s="1">
        <v>119</v>
      </c>
      <c r="D121" s="1" t="s">
        <v>118</v>
      </c>
      <c r="E121" s="2"/>
      <c r="F121" s="1" t="s">
        <v>119</v>
      </c>
      <c r="G121" s="19" t="s">
        <v>17</v>
      </c>
      <c r="H121" s="1">
        <v>52557392</v>
      </c>
      <c r="I121" s="20" t="s">
        <v>20</v>
      </c>
      <c r="J121" s="22">
        <v>43277</v>
      </c>
      <c r="K121" s="18">
        <v>0.39583333333333331</v>
      </c>
    </row>
    <row r="122" spans="1:11" x14ac:dyDescent="0.25">
      <c r="A122" s="1">
        <f t="shared" si="1"/>
        <v>1</v>
      </c>
      <c r="B122" s="1">
        <f>COUNTIF($H$2:$H122,Dato_Busqueda)</f>
        <v>0</v>
      </c>
      <c r="C122" s="1">
        <v>120</v>
      </c>
      <c r="D122" s="1" t="s">
        <v>120</v>
      </c>
      <c r="E122" s="2"/>
      <c r="F122" s="1" t="s">
        <v>121</v>
      </c>
      <c r="G122" s="19" t="s">
        <v>17</v>
      </c>
      <c r="H122" s="1">
        <v>1023560748</v>
      </c>
      <c r="I122" s="20" t="s">
        <v>20</v>
      </c>
      <c r="J122" s="22">
        <v>43304</v>
      </c>
      <c r="K122" s="18">
        <v>0.10416666666666667</v>
      </c>
    </row>
    <row r="123" spans="1:11" x14ac:dyDescent="0.25">
      <c r="A123" s="1">
        <f t="shared" si="1"/>
        <v>1</v>
      </c>
      <c r="B123" s="1">
        <f>COUNTIF($H$2:$H123,Dato_Busqueda)</f>
        <v>0</v>
      </c>
      <c r="C123" s="1">
        <v>121</v>
      </c>
      <c r="D123" s="1" t="s">
        <v>122</v>
      </c>
      <c r="E123" s="2"/>
      <c r="F123" s="1" t="s">
        <v>123</v>
      </c>
      <c r="G123" s="19" t="s">
        <v>17</v>
      </c>
      <c r="H123" s="1">
        <v>21075414</v>
      </c>
      <c r="I123" s="20" t="s">
        <v>20</v>
      </c>
      <c r="J123" s="22">
        <v>43321</v>
      </c>
      <c r="K123" s="18">
        <v>0.375</v>
      </c>
    </row>
    <row r="124" spans="1:11" x14ac:dyDescent="0.25">
      <c r="A124" s="1">
        <f t="shared" si="1"/>
        <v>1</v>
      </c>
      <c r="B124" s="1">
        <f>COUNTIF($H$2:$H124,Dato_Busqueda)</f>
        <v>0</v>
      </c>
      <c r="C124" s="1">
        <v>122</v>
      </c>
      <c r="D124" s="1" t="s">
        <v>124</v>
      </c>
      <c r="E124" s="2"/>
      <c r="F124" s="1" t="s">
        <v>125</v>
      </c>
      <c r="G124" s="19" t="s">
        <v>17</v>
      </c>
      <c r="H124" s="1">
        <v>80006159</v>
      </c>
      <c r="I124" s="20" t="s">
        <v>20</v>
      </c>
      <c r="J124" s="22">
        <v>43277</v>
      </c>
      <c r="K124" s="18">
        <v>0.35416666666666669</v>
      </c>
    </row>
    <row r="125" spans="1:11" x14ac:dyDescent="0.25">
      <c r="A125" s="1">
        <f t="shared" si="1"/>
        <v>1</v>
      </c>
      <c r="B125" s="1">
        <f>COUNTIF($H$2:$H125,Dato_Busqueda)</f>
        <v>0</v>
      </c>
      <c r="C125" s="1">
        <v>123</v>
      </c>
      <c r="D125" s="1" t="s">
        <v>126</v>
      </c>
      <c r="E125" s="2"/>
      <c r="F125" s="1" t="s">
        <v>127</v>
      </c>
      <c r="G125" s="19" t="s">
        <v>17</v>
      </c>
      <c r="H125" s="1">
        <v>41502628</v>
      </c>
      <c r="I125" s="20" t="s">
        <v>20</v>
      </c>
      <c r="J125" s="22">
        <v>43461</v>
      </c>
      <c r="K125" s="18">
        <v>0.47916666666666669</v>
      </c>
    </row>
    <row r="126" spans="1:11" x14ac:dyDescent="0.25">
      <c r="A126" s="1">
        <f t="shared" si="1"/>
        <v>1</v>
      </c>
      <c r="B126" s="1">
        <f>COUNTIF($H$2:$H126,Dato_Busqueda)</f>
        <v>0</v>
      </c>
      <c r="C126" s="1">
        <v>124</v>
      </c>
      <c r="D126" s="1" t="s">
        <v>128</v>
      </c>
      <c r="E126" s="2"/>
      <c r="F126" s="1" t="s">
        <v>32</v>
      </c>
      <c r="G126" s="19" t="s">
        <v>17</v>
      </c>
      <c r="H126" s="1">
        <v>41672292</v>
      </c>
      <c r="I126" s="20" t="s">
        <v>20</v>
      </c>
      <c r="J126" s="22">
        <v>43461</v>
      </c>
      <c r="K126" s="18">
        <v>0.5</v>
      </c>
    </row>
    <row r="127" spans="1:11" x14ac:dyDescent="0.25">
      <c r="A127" s="1">
        <f t="shared" si="1"/>
        <v>1</v>
      </c>
      <c r="B127" s="1">
        <f>COUNTIF($H$2:$H127,Dato_Busqueda)</f>
        <v>0</v>
      </c>
      <c r="C127" s="1">
        <v>125</v>
      </c>
      <c r="D127" s="1" t="s">
        <v>129</v>
      </c>
      <c r="E127" s="2"/>
      <c r="F127" s="1" t="s">
        <v>130</v>
      </c>
      <c r="G127" s="19" t="s">
        <v>17</v>
      </c>
      <c r="H127" s="1">
        <v>28418373</v>
      </c>
      <c r="I127" s="20" t="s">
        <v>20</v>
      </c>
      <c r="J127" s="22">
        <v>43461</v>
      </c>
      <c r="K127" s="18">
        <v>0.45833333333333331</v>
      </c>
    </row>
    <row r="128" spans="1:11" x14ac:dyDescent="0.25">
      <c r="A128" s="1">
        <f t="shared" si="1"/>
        <v>1</v>
      </c>
      <c r="B128" s="1">
        <f>COUNTIF($H$2:$H128,Dato_Busqueda)</f>
        <v>0</v>
      </c>
      <c r="C128" s="1">
        <v>126</v>
      </c>
      <c r="D128" s="1" t="s">
        <v>131</v>
      </c>
      <c r="E128" s="2" t="s">
        <v>132</v>
      </c>
      <c r="F128" s="1" t="s">
        <v>133</v>
      </c>
      <c r="G128" s="19" t="s">
        <v>17</v>
      </c>
      <c r="H128" s="1">
        <v>1073711719</v>
      </c>
      <c r="I128" s="20" t="s">
        <v>20</v>
      </c>
      <c r="J128" s="22">
        <v>43418</v>
      </c>
      <c r="K128" s="18">
        <v>0.33333333333333331</v>
      </c>
    </row>
    <row r="129" spans="1:11" x14ac:dyDescent="0.25">
      <c r="A129" s="1">
        <f t="shared" si="1"/>
        <v>1</v>
      </c>
      <c r="B129" s="1">
        <f>COUNTIF($H$2:$H129,Dato_Busqueda)</f>
        <v>0</v>
      </c>
      <c r="C129" s="1">
        <v>127</v>
      </c>
      <c r="D129" s="1" t="s">
        <v>134</v>
      </c>
      <c r="E129" s="2" t="s">
        <v>135</v>
      </c>
      <c r="F129" s="1" t="s">
        <v>136</v>
      </c>
      <c r="G129" s="19" t="s">
        <v>17</v>
      </c>
      <c r="H129" s="1">
        <v>79692012</v>
      </c>
      <c r="I129" s="20" t="s">
        <v>20</v>
      </c>
      <c r="J129" s="22">
        <v>43397</v>
      </c>
      <c r="K129" s="18">
        <v>0.39583333333333331</v>
      </c>
    </row>
    <row r="130" spans="1:11" x14ac:dyDescent="0.25">
      <c r="A130" s="1">
        <f t="shared" si="1"/>
        <v>1</v>
      </c>
      <c r="B130" s="1">
        <f>COUNTIF($H$2:$H130,Dato_Busqueda)</f>
        <v>0</v>
      </c>
      <c r="C130" s="1">
        <v>128</v>
      </c>
      <c r="D130" s="1" t="s">
        <v>137</v>
      </c>
      <c r="E130" s="2" t="s">
        <v>138</v>
      </c>
      <c r="F130" s="1" t="s">
        <v>139</v>
      </c>
      <c r="G130" s="19" t="s">
        <v>17</v>
      </c>
      <c r="H130" s="1">
        <v>1070923780</v>
      </c>
      <c r="I130" s="20" t="s">
        <v>20</v>
      </c>
      <c r="J130" s="22">
        <v>43461</v>
      </c>
      <c r="K130" s="18">
        <v>0.52083333333333337</v>
      </c>
    </row>
    <row r="131" spans="1:11" x14ac:dyDescent="0.25">
      <c r="A131" s="1">
        <f t="shared" si="1"/>
        <v>1</v>
      </c>
      <c r="B131" s="1">
        <f>COUNTIF($H$2:$H131,Dato_Busqueda)</f>
        <v>0</v>
      </c>
      <c r="C131" s="1">
        <v>129</v>
      </c>
      <c r="D131" s="1" t="s">
        <v>140</v>
      </c>
      <c r="E131" s="2" t="s">
        <v>141</v>
      </c>
      <c r="F131" s="1" t="s">
        <v>142</v>
      </c>
      <c r="G131" s="19" t="s">
        <v>17</v>
      </c>
      <c r="H131" s="1">
        <v>1022969188</v>
      </c>
      <c r="I131" s="20" t="s">
        <v>20</v>
      </c>
      <c r="J131" s="22">
        <v>43397</v>
      </c>
      <c r="K131" s="18">
        <v>0.4375</v>
      </c>
    </row>
    <row r="132" spans="1:11" x14ac:dyDescent="0.25">
      <c r="A132" s="1">
        <f t="shared" ref="A132:A145" si="2">IF((COUNTIF($F132,"*"&amp;Dato_Busqueda&amp;"*"))=1,$A131+1,$A131)</f>
        <v>1</v>
      </c>
      <c r="B132" s="1">
        <f>COUNTIF($H$2:$H132,Dato_Busqueda)</f>
        <v>0</v>
      </c>
      <c r="C132" s="1">
        <v>130</v>
      </c>
      <c r="D132" s="1" t="s">
        <v>143</v>
      </c>
      <c r="E132" s="2"/>
      <c r="F132" s="1" t="s">
        <v>144</v>
      </c>
      <c r="G132" s="19" t="s">
        <v>17</v>
      </c>
      <c r="H132" s="1">
        <v>39695518</v>
      </c>
      <c r="I132" s="20" t="s">
        <v>20</v>
      </c>
      <c r="J132" s="22">
        <v>43490</v>
      </c>
      <c r="K132" s="18">
        <v>0.35416666666666669</v>
      </c>
    </row>
    <row r="133" spans="1:11" x14ac:dyDescent="0.25">
      <c r="A133" s="1">
        <f t="shared" si="2"/>
        <v>1</v>
      </c>
      <c r="B133" s="1">
        <f>COUNTIF($H$2:$H133,Dato_Busqueda)</f>
        <v>0</v>
      </c>
      <c r="C133" s="1">
        <v>131</v>
      </c>
      <c r="D133" s="1" t="s">
        <v>145</v>
      </c>
      <c r="E133" s="2"/>
      <c r="F133" s="1" t="s">
        <v>146</v>
      </c>
      <c r="G133" s="19" t="s">
        <v>17</v>
      </c>
      <c r="H133" s="1">
        <v>35488639</v>
      </c>
      <c r="I133" s="20" t="s">
        <v>20</v>
      </c>
      <c r="J133" s="22">
        <v>43490</v>
      </c>
      <c r="K133" s="18">
        <v>0.375</v>
      </c>
    </row>
    <row r="134" spans="1:11" x14ac:dyDescent="0.25">
      <c r="A134" s="1">
        <f t="shared" si="2"/>
        <v>1</v>
      </c>
      <c r="B134" s="1">
        <f>COUNTIF($H$2:$H134,Dato_Busqueda)</f>
        <v>0</v>
      </c>
      <c r="C134" s="1">
        <v>132</v>
      </c>
      <c r="D134" s="1" t="s">
        <v>147</v>
      </c>
      <c r="E134" s="2"/>
      <c r="F134" s="1" t="s">
        <v>148</v>
      </c>
      <c r="G134" s="19" t="s">
        <v>17</v>
      </c>
      <c r="H134" s="1">
        <v>41369020</v>
      </c>
      <c r="I134" s="20" t="s">
        <v>20</v>
      </c>
      <c r="J134" s="22">
        <v>43592</v>
      </c>
      <c r="K134" s="18">
        <v>0.35416666666666669</v>
      </c>
    </row>
    <row r="135" spans="1:11" x14ac:dyDescent="0.25">
      <c r="A135" s="1">
        <f t="shared" si="2"/>
        <v>1</v>
      </c>
      <c r="B135" s="1">
        <f>COUNTIF($H$2:$H135,Dato_Busqueda)</f>
        <v>0</v>
      </c>
      <c r="C135" s="1">
        <v>133</v>
      </c>
      <c r="D135" s="1" t="s">
        <v>149</v>
      </c>
      <c r="E135" s="2">
        <v>11001927120</v>
      </c>
      <c r="F135" s="1" t="s">
        <v>150</v>
      </c>
      <c r="G135" s="19" t="s">
        <v>17</v>
      </c>
      <c r="H135" s="1">
        <v>18435172</v>
      </c>
      <c r="I135" s="20" t="s">
        <v>20</v>
      </c>
      <c r="J135" s="22">
        <v>43490</v>
      </c>
      <c r="K135" s="18">
        <v>0.3125</v>
      </c>
    </row>
    <row r="136" spans="1:11" x14ac:dyDescent="0.25">
      <c r="A136" s="1">
        <f t="shared" si="2"/>
        <v>1</v>
      </c>
      <c r="B136" s="1">
        <f>COUNTIF($H$2:$H136,Dato_Busqueda)</f>
        <v>0</v>
      </c>
      <c r="C136" s="1">
        <v>134</v>
      </c>
      <c r="D136" s="1" t="s">
        <v>151</v>
      </c>
      <c r="E136" s="2">
        <v>110010770504</v>
      </c>
      <c r="F136" s="1" t="s">
        <v>152</v>
      </c>
      <c r="G136" s="19" t="s">
        <v>17</v>
      </c>
      <c r="H136" s="1">
        <v>52823852</v>
      </c>
      <c r="I136" s="20" t="s">
        <v>20</v>
      </c>
      <c r="J136" s="22">
        <v>43490</v>
      </c>
      <c r="K136" s="18">
        <v>0.33333333333333331</v>
      </c>
    </row>
    <row r="137" spans="1:11" x14ac:dyDescent="0.25">
      <c r="A137" s="1">
        <f t="shared" si="2"/>
        <v>1</v>
      </c>
      <c r="B137" s="1">
        <f>COUNTIF($H$2:$H137,Dato_Busqueda)</f>
        <v>0</v>
      </c>
      <c r="C137" s="1">
        <v>135</v>
      </c>
      <c r="D137" s="1" t="s">
        <v>153</v>
      </c>
      <c r="E137" s="2"/>
      <c r="F137" s="1" t="s">
        <v>154</v>
      </c>
      <c r="G137" s="19" t="s">
        <v>17</v>
      </c>
      <c r="H137" s="1">
        <v>79432504</v>
      </c>
      <c r="I137" s="20" t="s">
        <v>20</v>
      </c>
      <c r="J137" s="22">
        <v>43545</v>
      </c>
      <c r="K137" s="18">
        <v>0.45833333333333331</v>
      </c>
    </row>
    <row r="138" spans="1:11" x14ac:dyDescent="0.25">
      <c r="A138" s="1">
        <f t="shared" si="2"/>
        <v>1</v>
      </c>
      <c r="B138" s="1">
        <f>COUNTIF($H$2:$H138,Dato_Busqueda)</f>
        <v>0</v>
      </c>
      <c r="C138" s="1">
        <v>136</v>
      </c>
      <c r="D138" s="1" t="s">
        <v>155</v>
      </c>
      <c r="E138" s="2"/>
      <c r="F138" s="1" t="s">
        <v>156</v>
      </c>
      <c r="G138" s="19" t="s">
        <v>17</v>
      </c>
      <c r="H138" s="1">
        <v>14318619</v>
      </c>
      <c r="I138" s="20" t="s">
        <v>20</v>
      </c>
      <c r="J138" s="22">
        <v>43577</v>
      </c>
      <c r="K138" s="18">
        <v>0.45833333333333331</v>
      </c>
    </row>
    <row r="139" spans="1:11" x14ac:dyDescent="0.25">
      <c r="A139" s="1">
        <f t="shared" si="2"/>
        <v>1</v>
      </c>
      <c r="B139" s="1">
        <f>COUNTIF($H$2:$H139,Dato_Busqueda)</f>
        <v>0</v>
      </c>
      <c r="C139" s="1">
        <v>137</v>
      </c>
      <c r="D139" s="1" t="s">
        <v>157</v>
      </c>
      <c r="E139" s="2"/>
      <c r="F139" s="1" t="s">
        <v>158</v>
      </c>
      <c r="G139" s="19" t="s">
        <v>17</v>
      </c>
      <c r="H139" s="1">
        <v>80827966</v>
      </c>
      <c r="I139" s="20" t="s">
        <v>20</v>
      </c>
      <c r="J139" s="22">
        <v>43577</v>
      </c>
      <c r="K139" s="18">
        <v>0.41666666666666669</v>
      </c>
    </row>
    <row r="140" spans="1:11" x14ac:dyDescent="0.25">
      <c r="A140" s="1">
        <f t="shared" si="2"/>
        <v>1</v>
      </c>
      <c r="B140" s="1">
        <f>COUNTIF($H$2:$H140,Dato_Busqueda)</f>
        <v>0</v>
      </c>
      <c r="C140" s="1">
        <v>138</v>
      </c>
      <c r="D140" s="1" t="s">
        <v>159</v>
      </c>
      <c r="E140" s="2"/>
      <c r="F140" s="1" t="s">
        <v>160</v>
      </c>
      <c r="G140" s="19" t="s">
        <v>17</v>
      </c>
      <c r="H140" s="1">
        <v>80063736</v>
      </c>
      <c r="I140" s="20" t="s">
        <v>20</v>
      </c>
      <c r="J140" s="22">
        <v>43657</v>
      </c>
      <c r="K140" s="18">
        <v>0.39583333333333331</v>
      </c>
    </row>
    <row r="141" spans="1:11" x14ac:dyDescent="0.25">
      <c r="A141" s="1">
        <f t="shared" si="2"/>
        <v>1</v>
      </c>
      <c r="B141" s="1">
        <f>COUNTIF($H$2:$H141,Dato_Busqueda)</f>
        <v>0</v>
      </c>
      <c r="C141" s="1">
        <v>139</v>
      </c>
      <c r="D141" s="1" t="s">
        <v>161</v>
      </c>
      <c r="E141" s="2"/>
      <c r="F141" s="1" t="s">
        <v>162</v>
      </c>
      <c r="G141" s="19" t="s">
        <v>17</v>
      </c>
      <c r="H141" s="1">
        <v>21235354</v>
      </c>
      <c r="I141" s="20" t="s">
        <v>20</v>
      </c>
      <c r="J141" s="22">
        <v>43592</v>
      </c>
      <c r="K141" s="18">
        <v>0.375</v>
      </c>
    </row>
    <row r="142" spans="1:11" x14ac:dyDescent="0.25">
      <c r="A142" s="1">
        <f t="shared" si="2"/>
        <v>1</v>
      </c>
      <c r="B142" s="1">
        <f>COUNTIF($H$2:$H142,Dato_Busqueda)</f>
        <v>0</v>
      </c>
      <c r="C142" s="1">
        <v>140</v>
      </c>
      <c r="D142" s="1" t="s">
        <v>163</v>
      </c>
      <c r="E142" s="2" t="s">
        <v>164</v>
      </c>
      <c r="F142" s="1" t="s">
        <v>165</v>
      </c>
      <c r="G142" s="19" t="s">
        <v>17</v>
      </c>
      <c r="H142" s="1">
        <v>71578522</v>
      </c>
      <c r="I142" s="20" t="s">
        <v>20</v>
      </c>
      <c r="J142" s="22">
        <v>43592</v>
      </c>
      <c r="K142" s="18">
        <v>0.4375</v>
      </c>
    </row>
    <row r="143" spans="1:11" x14ac:dyDescent="0.25">
      <c r="A143" s="1">
        <f t="shared" si="2"/>
        <v>1</v>
      </c>
      <c r="B143" s="1">
        <f>COUNTIF($H$2:$H143,Dato_Busqueda)</f>
        <v>0</v>
      </c>
      <c r="C143" s="1">
        <v>141</v>
      </c>
      <c r="D143" s="1" t="s">
        <v>166</v>
      </c>
      <c r="E143" s="2">
        <v>110010406992</v>
      </c>
      <c r="F143" s="1" t="s">
        <v>167</v>
      </c>
      <c r="G143" s="19" t="s">
        <v>17</v>
      </c>
      <c r="H143" s="1">
        <v>79526382</v>
      </c>
      <c r="I143" s="20" t="s">
        <v>20</v>
      </c>
      <c r="J143" s="22">
        <v>43592</v>
      </c>
      <c r="K143" s="18">
        <v>0.39583333333333331</v>
      </c>
    </row>
    <row r="144" spans="1:11" x14ac:dyDescent="0.25">
      <c r="A144" s="1">
        <f t="shared" si="2"/>
        <v>1</v>
      </c>
      <c r="B144" s="1">
        <f>COUNTIF($H$2:$H144,Dato_Busqueda)</f>
        <v>0</v>
      </c>
      <c r="C144" s="1">
        <v>142</v>
      </c>
      <c r="D144" s="1" t="s">
        <v>168</v>
      </c>
      <c r="E144" s="2">
        <v>110010589111</v>
      </c>
      <c r="F144" s="1" t="s">
        <v>169</v>
      </c>
      <c r="G144" s="19" t="s">
        <v>17</v>
      </c>
      <c r="H144" s="1">
        <v>1086726965</v>
      </c>
      <c r="I144" s="20" t="s">
        <v>20</v>
      </c>
      <c r="J144" s="22">
        <v>43592</v>
      </c>
      <c r="K144" s="18">
        <v>0.41666666666666669</v>
      </c>
    </row>
    <row r="145" spans="1:11" x14ac:dyDescent="0.25">
      <c r="A145" s="1">
        <f t="shared" si="2"/>
        <v>1</v>
      </c>
      <c r="B145" s="1">
        <f>COUNTIF($H$2:$H145,Dato_Busqueda)</f>
        <v>0</v>
      </c>
      <c r="C145" s="1">
        <v>143</v>
      </c>
      <c r="D145" s="1" t="s">
        <v>171</v>
      </c>
      <c r="E145" s="2">
        <v>110010478768</v>
      </c>
      <c r="F145" s="1" t="s">
        <v>172</v>
      </c>
      <c r="G145" s="19" t="s">
        <v>17</v>
      </c>
      <c r="H145" s="1">
        <v>80864103</v>
      </c>
      <c r="I145" s="20" t="s">
        <v>20</v>
      </c>
      <c r="J145" s="22">
        <v>43657</v>
      </c>
      <c r="K145" s="18">
        <v>0.33333333333333331</v>
      </c>
    </row>
    <row r="146" spans="1:11" x14ac:dyDescent="0.25">
      <c r="A146" s="1">
        <f>IF((COUNTIF($F146,"*"&amp;Dato_Busqueda&amp;"*"))=1,1,0)</f>
        <v>0</v>
      </c>
      <c r="B146" s="1">
        <f>COUNTIF($H$2:$H146,Dato_Busqueda)</f>
        <v>0</v>
      </c>
      <c r="C146" s="1">
        <v>144</v>
      </c>
      <c r="D146" s="1" t="s">
        <v>179</v>
      </c>
      <c r="E146" s="2">
        <v>110010397625</v>
      </c>
      <c r="F146" s="1" t="s">
        <v>180</v>
      </c>
      <c r="G146" s="21" t="s">
        <v>17</v>
      </c>
      <c r="H146" s="1">
        <v>79883997</v>
      </c>
      <c r="I146" s="20" t="s">
        <v>20</v>
      </c>
      <c r="J146" s="22">
        <v>43712</v>
      </c>
      <c r="K146" s="18">
        <v>0.33333333333333331</v>
      </c>
    </row>
    <row r="147" spans="1:11" x14ac:dyDescent="0.25">
      <c r="A147" s="1" t="e">
        <f>IF((COUNTIF($F147,"*"&amp;Dato_Busqueda&amp;"*"))=1,#REF!+1,#REF!)</f>
        <v>#REF!</v>
      </c>
      <c r="B147" s="1">
        <f>COUNTIF($H$2:$H149,Dato_Busqueda)</f>
        <v>0</v>
      </c>
      <c r="C147" s="1">
        <v>145</v>
      </c>
      <c r="D147" s="1" t="s">
        <v>174</v>
      </c>
      <c r="E147" s="2" t="s">
        <v>177</v>
      </c>
      <c r="F147" s="1" t="s">
        <v>178</v>
      </c>
      <c r="G147" s="19" t="s">
        <v>17</v>
      </c>
      <c r="H147" s="1"/>
      <c r="I147" s="20" t="s">
        <v>20</v>
      </c>
      <c r="J147" s="22">
        <v>43712</v>
      </c>
      <c r="K147" s="18">
        <v>0.41666666666666669</v>
      </c>
    </row>
    <row r="148" spans="1:11" x14ac:dyDescent="0.25">
      <c r="A148" t="e">
        <f>IF((COUNTIF(#REF!,"*"&amp;Dato_Busqueda&amp;"*"))=1,1,0)</f>
        <v>#REF!</v>
      </c>
      <c r="B148">
        <f>COUNTIF($H$2:$H148,Dato_Busqueda)</f>
        <v>0</v>
      </c>
      <c r="C148" s="1">
        <v>146</v>
      </c>
      <c r="D148" s="1" t="s">
        <v>184</v>
      </c>
      <c r="E148" s="2" t="s">
        <v>185</v>
      </c>
      <c r="F148" s="1" t="s">
        <v>186</v>
      </c>
      <c r="G148" s="24" t="s">
        <v>17</v>
      </c>
      <c r="H148" s="6">
        <v>80059564</v>
      </c>
      <c r="I148" s="20" t="s">
        <v>20</v>
      </c>
      <c r="J148" s="22">
        <v>43712</v>
      </c>
      <c r="K148" s="18">
        <v>0.45833333333333331</v>
      </c>
    </row>
    <row r="149" spans="1:11" x14ac:dyDescent="0.25">
      <c r="A149">
        <f>IF((COUNTIF($F149,"*"&amp;Dato_Busqueda&amp;"*"))=1,1,0)</f>
        <v>0</v>
      </c>
      <c r="B149">
        <f>COUNTIF($H$2:$H149,Dato_Busqueda)</f>
        <v>0</v>
      </c>
      <c r="C149" s="1">
        <v>147</v>
      </c>
      <c r="D149" s="1" t="s">
        <v>181</v>
      </c>
      <c r="E149" s="2" t="s">
        <v>182</v>
      </c>
      <c r="F149" s="1" t="s">
        <v>183</v>
      </c>
      <c r="G149" s="24" t="s">
        <v>17</v>
      </c>
      <c r="H149" s="6">
        <v>1032450011</v>
      </c>
      <c r="I149" s="20" t="s">
        <v>20</v>
      </c>
      <c r="J149" s="22">
        <v>43733</v>
      </c>
      <c r="K149" s="18">
        <v>0.35416666666666669</v>
      </c>
    </row>
    <row r="150" spans="1:11" x14ac:dyDescent="0.25">
      <c r="A150">
        <f>IF((COUNTIF($F148,"*"&amp;Dato_Busqueda&amp;"*"))=1,1,0)</f>
        <v>0</v>
      </c>
      <c r="B150">
        <f>COUNTIF($H$2:$H149,Dato_Busqueda)</f>
        <v>0</v>
      </c>
      <c r="E150" s="2"/>
      <c r="G150" s="2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0F3F-7D71-42B9-B650-E83ADC03760E}">
  <sheetPr codeName="Hoja2"/>
  <dimension ref="B1:M114"/>
  <sheetViews>
    <sheetView showGridLines="0" tabSelected="1" workbookViewId="0">
      <selection activeCell="B13" sqref="B13"/>
    </sheetView>
  </sheetViews>
  <sheetFormatPr baseColWidth="10" defaultRowHeight="15" x14ac:dyDescent="0.25"/>
  <cols>
    <col min="2" max="2" width="39.7109375" customWidth="1"/>
    <col min="3" max="3" width="5" style="16" customWidth="1"/>
    <col min="4" max="4" width="4" style="16" hidden="1" customWidth="1"/>
    <col min="5" max="5" width="4.7109375" style="16" customWidth="1"/>
    <col min="6" max="6" width="19.42578125" style="16" customWidth="1"/>
    <col min="7" max="7" width="18.5703125" customWidth="1"/>
    <col min="8" max="8" width="37.140625" customWidth="1"/>
    <col min="9" max="9" width="11.42578125" bestFit="1" customWidth="1"/>
    <col min="10" max="10" width="14.140625" bestFit="1" customWidth="1"/>
    <col min="11" max="11" width="38.85546875" customWidth="1"/>
    <col min="12" max="12" width="24.7109375" bestFit="1" customWidth="1"/>
    <col min="13" max="13" width="16.42578125" customWidth="1"/>
    <col min="15" max="15" width="11.85546875" bestFit="1" customWidth="1"/>
  </cols>
  <sheetData>
    <row r="1" spans="2:13" s="1" customFormat="1" x14ac:dyDescent="0.25">
      <c r="C1" s="16"/>
      <c r="D1" s="16"/>
      <c r="E1" s="16"/>
      <c r="F1" s="16"/>
    </row>
    <row r="2" spans="2:13" s="1" customFormat="1" x14ac:dyDescent="0.25">
      <c r="C2" s="16"/>
      <c r="D2" s="16"/>
      <c r="E2" s="16"/>
      <c r="F2" s="16"/>
    </row>
    <row r="3" spans="2:13" s="1" customFormat="1" x14ac:dyDescent="0.25">
      <c r="C3" s="16"/>
      <c r="D3" s="16"/>
      <c r="E3" s="16"/>
      <c r="F3" s="16"/>
    </row>
    <row r="4" spans="2:13" s="1" customFormat="1" ht="19.5" x14ac:dyDescent="0.25">
      <c r="C4" s="16"/>
      <c r="D4" s="16"/>
      <c r="E4" s="16"/>
      <c r="F4" s="25" t="s">
        <v>13</v>
      </c>
      <c r="G4" s="25"/>
      <c r="H4" s="25"/>
      <c r="I4" s="25"/>
      <c r="J4" s="25"/>
      <c r="K4" s="25"/>
      <c r="L4" s="25"/>
      <c r="M4" s="25"/>
    </row>
    <row r="5" spans="2:13" s="1" customFormat="1" ht="19.5" x14ac:dyDescent="0.25">
      <c r="C5" s="16"/>
      <c r="D5" s="16"/>
      <c r="E5" s="16"/>
      <c r="F5" s="25" t="s">
        <v>14</v>
      </c>
      <c r="G5" s="25"/>
      <c r="H5" s="25"/>
      <c r="I5" s="25"/>
      <c r="J5" s="25"/>
      <c r="K5" s="25"/>
      <c r="L5" s="25"/>
      <c r="M5" s="25"/>
    </row>
    <row r="6" spans="2:13" x14ac:dyDescent="0.25">
      <c r="F6" s="1"/>
      <c r="G6" s="1"/>
      <c r="H6" s="1"/>
      <c r="I6" s="1"/>
      <c r="J6" s="1"/>
      <c r="K6" s="1"/>
      <c r="L6" s="1"/>
      <c r="M6" s="1"/>
    </row>
    <row r="7" spans="2:13" s="1" customFormat="1" ht="18.75" x14ac:dyDescent="0.3">
      <c r="C7" s="16"/>
      <c r="D7" s="16"/>
      <c r="E7" s="16"/>
      <c r="G7" s="26" t="s">
        <v>15</v>
      </c>
      <c r="H7" s="26"/>
      <c r="I7" s="26"/>
      <c r="J7" s="26"/>
      <c r="K7" s="26"/>
      <c r="L7" s="26"/>
      <c r="M7" s="26"/>
    </row>
    <row r="8" spans="2:13" x14ac:dyDescent="0.25">
      <c r="F8" s="1"/>
      <c r="G8" s="1"/>
      <c r="H8" s="1"/>
      <c r="I8" s="1"/>
      <c r="J8" s="1"/>
      <c r="K8" s="1"/>
      <c r="L8" s="1"/>
      <c r="M8" s="1"/>
    </row>
    <row r="9" spans="2:13" x14ac:dyDescent="0.25">
      <c r="F9" s="1"/>
      <c r="G9" s="27" t="s">
        <v>16</v>
      </c>
      <c r="H9" s="27"/>
      <c r="I9" s="27"/>
      <c r="J9" s="27"/>
      <c r="K9" s="27"/>
      <c r="L9" s="27"/>
      <c r="M9" s="27"/>
    </row>
    <row r="10" spans="2:13" ht="15.75" thickBot="1" x14ac:dyDescent="0.3"/>
    <row r="11" spans="2:13" ht="19.5" customHeight="1" x14ac:dyDescent="0.25">
      <c r="B11" s="3" t="s">
        <v>10</v>
      </c>
    </row>
    <row r="12" spans="2:13" ht="26.25" thickBot="1" x14ac:dyDescent="0.3">
      <c r="B12" s="4" t="s">
        <v>11</v>
      </c>
      <c r="F12" s="9" t="str">
        <f>IF(Dato_Busqueda=0," ","EXPEDIENTE")</f>
        <v>EXPEDIENTE</v>
      </c>
      <c r="G12" s="9" t="str">
        <f>IF(Dato_Busqueda=0," ","NÚMERO DE COMPARENDO")</f>
        <v>NÚMERO DE COMPARENDO</v>
      </c>
      <c r="H12" s="9" t="str">
        <f>IF(Dato_Busqueda=0," ","NOMBRE")</f>
        <v>NOMBRE</v>
      </c>
      <c r="I12" s="9" t="str">
        <f>IF(Dato_Busqueda=0," ","TIPO DE DOCUMENTO")</f>
        <v>TIPO DE DOCUMENTO</v>
      </c>
      <c r="J12" s="9" t="str">
        <f>IF(Dato_Busqueda=0," ","IDENTIFICACIÓN")</f>
        <v>IDENTIFICACIÓN</v>
      </c>
      <c r="K12" s="9" t="str">
        <f>IF(Dato_Busqueda=0," ","LUGAR")</f>
        <v>LUGAR</v>
      </c>
      <c r="L12" s="9" t="str">
        <f>IF(Dato_Busqueda=0," ","FECHA")</f>
        <v>FECHA</v>
      </c>
      <c r="M12" s="9" t="str">
        <f>IF(Dato_Busqueda=0," ","HORA CITACIÓN")</f>
        <v>HORA CITACIÓN</v>
      </c>
    </row>
    <row r="13" spans="2:13" ht="15.75" thickBot="1" x14ac:dyDescent="0.3">
      <c r="B13" s="7" t="s">
        <v>6</v>
      </c>
      <c r="D13" s="16">
        <f>IF(Dato_Busqueda=0," ",IF(TEMA="NOMBRE",IF(AND(Total_Nombre&gt;0,Dato_Busqueda&gt;0),1,0),IF(TEMA="IDENTIFICACIÓN",IF(AND(Total_Identificacion&gt;0,Dato_Busqueda&gt;0),1,0))))</f>
        <v>1</v>
      </c>
      <c r="F13" s="10" t="str">
        <f>IFERROR(IF($D13=0," ",IF(TEMA="NOMBRE",VLOOKUP($D13,Datos[#All],4,0),IF(TEMA="IDENTIFICACIÓN",VLOOKUP($D13,Busqueda_Cedula,3,0))))," ")</f>
        <v>2018223490113227E</v>
      </c>
      <c r="G13" s="10">
        <f>IFERROR(IF($D13=0," ",IF(TEMA="NOMBRE",VLOOKUP($D13,Datos[#All],5,0),IF(TEMA="IDENTIFICACIÓN",VLOOKUP($D13,Busqueda_Cedula,4,0))))," ")</f>
        <v>0</v>
      </c>
      <c r="H13" s="11" t="str">
        <f>IFERROR(IF($D13=0," ",IF(TEMA="NOMBRE",VLOOKUP($D13,Datos[#All],6,0),IF(TEMA="IDENTIFICACIÓN",VLOOKUP($D13,Busqueda_Cedula,5,0))))," ")</f>
        <v>GLORIA ESPERANZA BARAJAS</v>
      </c>
      <c r="I13" s="10" t="str">
        <f>IFERROR(IF($D13=0," ",IF(TEMA="NOMBRE",VLOOKUP($D13,Datos[#All],7,0),IF(TEMA="IDENTIFICACIÓN",VLOOKUP($D13,Busqueda_Cedula,6,0))))," ")</f>
        <v>CC</v>
      </c>
      <c r="J13" s="12">
        <f>IFERROR(IF($D13=0," ",IF(TEMA="NOMBRE",VLOOKUP($D13,Datos[#All],8,0),IF(TEMA="IDENTIFICACIÓN",VLOOKUP($D13,Busqueda_Cedula,7,0))))," ")</f>
        <v>52770736</v>
      </c>
      <c r="K13" s="11" t="str">
        <f>IFERROR(IF($D13=0," ",IF(TEMA="NOMBRE",VLOOKUP($D13,Datos[#All],9,0),IF(TEMA="IDENTIFICACIÓN",VLOOKUP($D13,Busqueda_Cedula,8,0))))," ")</f>
        <v xml:space="preserve">CL 12 C No 8-53 Tercer Piso Edificio furatena </v>
      </c>
      <c r="L13" s="13">
        <f>IFERROR(IF($D13=0," ",IF(TEMA="NOMBRE",VLOOKUP($D13,Datos[#All],10,0),IF(TEMA="IDENTIFICACIÓN",VLOOKUP($D13,Busqueda_Cedula,9,0))))," ")</f>
        <v>43202</v>
      </c>
      <c r="M13" s="14">
        <f>IFERROR(IF($D13=0," ",IF(TEMA="NOMBRE",VLOOKUP($D13,Datos[#All],11,0),IF(TEMA="IDENTIFICACIÓN",VLOOKUP($D13,Busqueda_Cedula,10,0))))," ")</f>
        <v>0.39583333333333331</v>
      </c>
    </row>
    <row r="14" spans="2:13" ht="15.75" thickBot="1" x14ac:dyDescent="0.3">
      <c r="B14" s="8" t="s">
        <v>176</v>
      </c>
      <c r="D14" s="16">
        <f t="shared" ref="D14:D77" si="0">IF(Dato_Busqueda=0," ",IF(TEMA="NOMBRE",IF(AND(Total_Nombre&gt;0,Dato_Busqueda&gt;0),$D13+1,0),IF(TEMA="IDENTIFICACIÓN",IF(AND(Total_Identificacion&gt;0,Dato_Busqueda&gt;0),$D13+1,0))))</f>
        <v>2</v>
      </c>
      <c r="F14" s="10" t="str">
        <f>IFERROR(IF($D14=0," ",IF(TEMA="NOMBRE",VLOOKUP($D14,Datos[#All],4,0),IF(TEMA="IDENTIFICACIÓN",VLOOKUP($D14,Busqueda_Cedula,3,0))))," ")</f>
        <v xml:space="preserve"> </v>
      </c>
      <c r="G14" s="10" t="str">
        <f>IFERROR(IF($D14=0," ",IF(TEMA="NOMBRE",VLOOKUP($D14,Datos[#All],5,0),IF(TEMA="IDENTIFICACIÓN",VLOOKUP($D14,Busqueda_Cedula,4,0))))," ")</f>
        <v xml:space="preserve"> </v>
      </c>
      <c r="H14" s="11" t="str">
        <f>IFERROR(IF($D14=0," ",IF(TEMA="NOMBRE",VLOOKUP($D14,Datos[#All],6,0),IF(TEMA="IDENTIFICACIÓN",VLOOKUP($D14,Busqueda_Cedula,5,0))))," ")</f>
        <v xml:space="preserve"> </v>
      </c>
      <c r="I14" s="10" t="str">
        <f>IFERROR(IF($D14=0," ",IF(TEMA="NOMBRE",VLOOKUP($D14,Datos[#All],7,0),IF(TEMA="IDENTIFICACIÓN",VLOOKUP($D14,Busqueda_Cedula,6,0))))," ")</f>
        <v xml:space="preserve"> </v>
      </c>
      <c r="J14" s="12" t="str">
        <f>IFERROR(IF($D14=0," ",IF(TEMA="NOMBRE",VLOOKUP($D14,Datos[#All],8,0),IF(TEMA="IDENTIFICACIÓN",VLOOKUP($D14,Busqueda_Cedula,7,0))))," ")</f>
        <v xml:space="preserve"> </v>
      </c>
      <c r="K14" s="11" t="str">
        <f>IFERROR(IF($D14=0," ",IF(TEMA="NOMBRE",VLOOKUP($D14,Datos[#All],9,0),IF(TEMA="IDENTIFICACIÓN",VLOOKUP($D14,Busqueda_Cedula,8,0))))," ")</f>
        <v xml:space="preserve"> </v>
      </c>
      <c r="L14" s="13" t="str">
        <f>IFERROR(IF($D14=0," ",IF(TEMA="NOMBRE",VLOOKUP($D14,Datos[#All],10,0),IF(TEMA="IDENTIFICACIÓN",VLOOKUP($D14,Busqueda_Cedula,9,0))))," ")</f>
        <v xml:space="preserve"> </v>
      </c>
      <c r="M14" s="14" t="str">
        <f>IFERROR(IF($D14=0," ",IF(TEMA="NOMBRE",VLOOKUP($D14,Datos[#All],11,0),IF(TEMA="IDENTIFICACIÓN",VLOOKUP($D14,Busqueda_Cedula,10,0))))," ")</f>
        <v xml:space="preserve"> </v>
      </c>
    </row>
    <row r="15" spans="2:13" x14ac:dyDescent="0.25">
      <c r="D15" s="16">
        <f t="shared" si="0"/>
        <v>3</v>
      </c>
      <c r="F15" s="10" t="str">
        <f>IFERROR(IF($D15=0," ",IF(TEMA="NOMBRE",VLOOKUP($D15,Datos[#All],4,0),IF(TEMA="IDENTIFICACIÓN",VLOOKUP($D15,Busqueda_Cedula,3,0))))," ")</f>
        <v xml:space="preserve"> </v>
      </c>
      <c r="G15" s="10" t="str">
        <f>IFERROR(IF($D15=0," ",IF(TEMA="NOMBRE",VLOOKUP($D15,Datos[#All],5,0),IF(TEMA="IDENTIFICACIÓN",VLOOKUP($D15,Busqueda_Cedula,4,0))))," ")</f>
        <v xml:space="preserve"> </v>
      </c>
      <c r="H15" s="11" t="str">
        <f>IFERROR(IF($D15=0," ",IF(TEMA="NOMBRE",VLOOKUP($D15,Datos[#All],6,0),IF(TEMA="IDENTIFICACIÓN",VLOOKUP($D15,Busqueda_Cedula,5,0))))," ")</f>
        <v xml:space="preserve"> </v>
      </c>
      <c r="I15" s="10" t="str">
        <f>IFERROR(IF($D15=0," ",IF(TEMA="NOMBRE",VLOOKUP($D15,Datos[#All],7,0),IF(TEMA="IDENTIFICACIÓN",VLOOKUP($D15,Busqueda_Cedula,6,0))))," ")</f>
        <v xml:space="preserve"> </v>
      </c>
      <c r="J15" s="12" t="str">
        <f>IFERROR(IF($D15=0," ",IF(TEMA="NOMBRE",VLOOKUP($D15,Datos[#All],8,0),IF(TEMA="IDENTIFICACIÓN",VLOOKUP($D15,Busqueda_Cedula,7,0))))," ")</f>
        <v xml:space="preserve"> </v>
      </c>
      <c r="K15" s="11" t="str">
        <f>IFERROR(IF($D15=0," ",IF(TEMA="NOMBRE",VLOOKUP($D15,Datos[#All],9,0),IF(TEMA="IDENTIFICACIÓN",VLOOKUP($D15,Busqueda_Cedula,8,0))))," ")</f>
        <v xml:space="preserve"> </v>
      </c>
      <c r="L15" s="13" t="str">
        <f>IFERROR(IF($D15=0," ",IF(TEMA="NOMBRE",VLOOKUP($D15,Datos[#All],10,0),IF(TEMA="IDENTIFICACIÓN",VLOOKUP($D15,Busqueda_Cedula,9,0))))," ")</f>
        <v xml:space="preserve"> </v>
      </c>
      <c r="M15" s="14" t="str">
        <f>IFERROR(IF($D15=0," ",IF(TEMA="NOMBRE",VLOOKUP($D15,Datos[#All],11,0),IF(TEMA="IDENTIFICACIÓN",VLOOKUP($D15,Busqueda_Cedula,10,0))))," ")</f>
        <v xml:space="preserve"> </v>
      </c>
    </row>
    <row r="16" spans="2:13" x14ac:dyDescent="0.25">
      <c r="D16" s="16">
        <f t="shared" si="0"/>
        <v>4</v>
      </c>
      <c r="F16" s="10" t="str">
        <f>IFERROR(IF($D16=0," ",IF(TEMA="NOMBRE",VLOOKUP($D16,Datos[#All],4,0),IF(TEMA="IDENTIFICACIÓN",VLOOKUP($D16,Busqueda_Cedula,3,0))))," ")</f>
        <v xml:space="preserve"> </v>
      </c>
      <c r="G16" s="10" t="str">
        <f>IFERROR(IF($D16=0," ",IF(TEMA="NOMBRE",VLOOKUP($D16,Datos[#All],5,0),IF(TEMA="IDENTIFICACIÓN",VLOOKUP($D16,Busqueda_Cedula,4,0))))," ")</f>
        <v xml:space="preserve"> </v>
      </c>
      <c r="H16" s="11" t="str">
        <f>IFERROR(IF($D16=0," ",IF(TEMA="NOMBRE",VLOOKUP($D16,Datos[#All],6,0),IF(TEMA="IDENTIFICACIÓN",VLOOKUP($D16,Busqueda_Cedula,5,0))))," ")</f>
        <v xml:space="preserve"> </v>
      </c>
      <c r="I16" s="10" t="str">
        <f>IFERROR(IF($D16=0," ",IF(TEMA="NOMBRE",VLOOKUP($D16,Datos[#All],7,0),IF(TEMA="IDENTIFICACIÓN",VLOOKUP($D16,Busqueda_Cedula,6,0))))," ")</f>
        <v xml:space="preserve"> </v>
      </c>
      <c r="J16" s="12" t="str">
        <f>IFERROR(IF($D16=0," ",IF(TEMA="NOMBRE",VLOOKUP($D16,Datos[#All],8,0),IF(TEMA="IDENTIFICACIÓN",VLOOKUP($D16,Busqueda_Cedula,7,0))))," ")</f>
        <v xml:space="preserve"> </v>
      </c>
      <c r="K16" s="11" t="str">
        <f>IFERROR(IF($D16=0," ",IF(TEMA="NOMBRE",VLOOKUP($D16,Datos[#All],9,0),IF(TEMA="IDENTIFICACIÓN",VLOOKUP($D16,Busqueda_Cedula,8,0))))," ")</f>
        <v xml:space="preserve"> </v>
      </c>
      <c r="L16" s="13" t="str">
        <f>IFERROR(IF($D16=0," ",IF(TEMA="NOMBRE",VLOOKUP($D16,Datos[#All],10,0),IF(TEMA="IDENTIFICACIÓN",VLOOKUP($D16,Busqueda_Cedula,9,0))))," ")</f>
        <v xml:space="preserve"> </v>
      </c>
      <c r="M16" s="14" t="str">
        <f>IFERROR(IF($D16=0," ",IF(TEMA="NOMBRE",VLOOKUP($D16,Datos[#All],11,0),IF(TEMA="IDENTIFICACIÓN",VLOOKUP($D16,Busqueda_Cedula,10,0))))," ")</f>
        <v xml:space="preserve"> </v>
      </c>
    </row>
    <row r="17" spans="2:13" ht="15" customHeight="1" x14ac:dyDescent="0.25">
      <c r="B17" s="15" t="str">
        <f>IF(Dato_Busqueda=0," ","CON ESE CRITERIO SE HAN ENCONTRADO")</f>
        <v>CON ESE CRITERIO SE HAN ENCONTRADO</v>
      </c>
      <c r="D17" s="16">
        <f t="shared" si="0"/>
        <v>5</v>
      </c>
      <c r="F17" s="10" t="str">
        <f>IFERROR(IF($D17=0," ",IF(TEMA="NOMBRE",VLOOKUP($D17,Datos[#All],4,0),IF(TEMA="IDENTIFICACIÓN",VLOOKUP($D17,Busqueda_Cedula,3,0))))," ")</f>
        <v xml:space="preserve"> </v>
      </c>
      <c r="G17" s="10" t="str">
        <f>IFERROR(IF($D17=0," ",IF(TEMA="NOMBRE",VLOOKUP($D17,Datos[#All],5,0),IF(TEMA="IDENTIFICACIÓN",VLOOKUP($D17,Busqueda_Cedula,4,0))))," ")</f>
        <v xml:space="preserve"> </v>
      </c>
      <c r="H17" s="11" t="str">
        <f>IFERROR(IF($D17=0," ",IF(TEMA="NOMBRE",VLOOKUP($D17,Datos[#All],6,0),IF(TEMA="IDENTIFICACIÓN",VLOOKUP($D17,Busqueda_Cedula,5,0))))," ")</f>
        <v xml:space="preserve"> </v>
      </c>
      <c r="I17" s="10" t="str">
        <f>IFERROR(IF($D17=0," ",IF(TEMA="NOMBRE",VLOOKUP($D17,Datos[#All],7,0),IF(TEMA="IDENTIFICACIÓN",VLOOKUP($D17,Busqueda_Cedula,6,0))))," ")</f>
        <v xml:space="preserve"> </v>
      </c>
      <c r="J17" s="12" t="str">
        <f>IFERROR(IF($D17=0," ",IF(TEMA="NOMBRE",VLOOKUP($D17,Datos[#All],8,0),IF(TEMA="IDENTIFICACIÓN",VLOOKUP($D17,Busqueda_Cedula,7,0))))," ")</f>
        <v xml:space="preserve"> </v>
      </c>
      <c r="K17" s="11" t="str">
        <f>IFERROR(IF($D17=0," ",IF(TEMA="NOMBRE",VLOOKUP($D17,Datos[#All],9,0),IF(TEMA="IDENTIFICACIÓN",VLOOKUP($D17,Busqueda_Cedula,8,0))))," ")</f>
        <v xml:space="preserve"> </v>
      </c>
      <c r="L17" s="13" t="str">
        <f>IFERROR(IF($D17=0," ",IF(TEMA="NOMBRE",VLOOKUP($D17,Datos[#All],10,0),IF(TEMA="IDENTIFICACIÓN",VLOOKUP($D17,Busqueda_Cedula,9,0))))," ")</f>
        <v xml:space="preserve"> </v>
      </c>
      <c r="M17" s="14" t="str">
        <f>IFERROR(IF($D17=0," ",IF(TEMA="NOMBRE",VLOOKUP($D17,Datos[#All],11,0),IF(TEMA="IDENTIFICACIÓN",VLOOKUP($D17,Busqueda_Cedula,10,0))))," ")</f>
        <v xml:space="preserve"> </v>
      </c>
    </row>
    <row r="18" spans="2:13" ht="15.75" x14ac:dyDescent="0.25">
      <c r="B18" s="15">
        <f>IF(Dato_Busqueda=0," ",IF(TEMA="NOMBRE",IF(AND(Total_Nombre&gt;0,Dato_Busqueda&gt;0),Total_Nombre,0),IF(TEMA="IDENTIFICACIÓN",IF(AND(Total_Identificacion&gt;0,Dato_Busqueda&gt;0),Total_Identificacion,0))))</f>
        <v>1</v>
      </c>
      <c r="D18" s="16">
        <f t="shared" si="0"/>
        <v>6</v>
      </c>
      <c r="F18" s="10" t="str">
        <f>IFERROR(IF($D18=0," ",IF(TEMA="NOMBRE",VLOOKUP($D18,Datos[#All],4,0),IF(TEMA="IDENTIFICACIÓN",VLOOKUP($D18,Busqueda_Cedula,3,0))))," ")</f>
        <v xml:space="preserve"> </v>
      </c>
      <c r="G18" s="10" t="str">
        <f>IFERROR(IF($D18=0," ",IF(TEMA="NOMBRE",VLOOKUP($D18,Datos[#All],5,0),IF(TEMA="IDENTIFICACIÓN",VLOOKUP($D18,Busqueda_Cedula,4,0))))," ")</f>
        <v xml:space="preserve"> </v>
      </c>
      <c r="H18" s="11" t="str">
        <f>IFERROR(IF($D18=0," ",IF(TEMA="NOMBRE",VLOOKUP($D18,Datos[#All],6,0),IF(TEMA="IDENTIFICACIÓN",VLOOKUP($D18,Busqueda_Cedula,5,0))))," ")</f>
        <v xml:space="preserve"> </v>
      </c>
      <c r="I18" s="10" t="str">
        <f>IFERROR(IF($D18=0," ",IF(TEMA="NOMBRE",VLOOKUP($D18,Datos[#All],7,0),IF(TEMA="IDENTIFICACIÓN",VLOOKUP($D18,Busqueda_Cedula,6,0))))," ")</f>
        <v xml:space="preserve"> </v>
      </c>
      <c r="J18" s="12" t="str">
        <f>IFERROR(IF($D18=0," ",IF(TEMA="NOMBRE",VLOOKUP($D18,Datos[#All],8,0),IF(TEMA="IDENTIFICACIÓN",VLOOKUP($D18,Busqueda_Cedula,7,0))))," ")</f>
        <v xml:space="preserve"> </v>
      </c>
      <c r="K18" s="11" t="str">
        <f>IFERROR(IF($D18=0," ",IF(TEMA="NOMBRE",VLOOKUP($D18,Datos[#All],9,0),IF(TEMA="IDENTIFICACIÓN",VLOOKUP($D18,Busqueda_Cedula,8,0))))," ")</f>
        <v xml:space="preserve"> </v>
      </c>
      <c r="L18" s="13" t="str">
        <f>IFERROR(IF($D18=0," ",IF(TEMA="NOMBRE",VLOOKUP($D18,Datos[#All],10,0),IF(TEMA="IDENTIFICACIÓN",VLOOKUP($D18,Busqueda_Cedula,9,0))))," ")</f>
        <v xml:space="preserve"> </v>
      </c>
      <c r="M18" s="14" t="str">
        <f>IFERROR(IF($D18=0," ",IF(TEMA="NOMBRE",VLOOKUP($D18,Datos[#All],11,0),IF(TEMA="IDENTIFICACIÓN",VLOOKUP($D18,Busqueda_Cedula,10,0))))," ")</f>
        <v xml:space="preserve"> </v>
      </c>
    </row>
    <row r="19" spans="2:13" ht="15.75" x14ac:dyDescent="0.25">
      <c r="B19" s="15" t="str">
        <f>IF(Dato_Busqueda=0," ","REGISTRO(S)")</f>
        <v>REGISTRO(S)</v>
      </c>
      <c r="D19" s="16">
        <f t="shared" si="0"/>
        <v>7</v>
      </c>
      <c r="F19" s="10" t="str">
        <f>IFERROR(IF($D19=0," ",IF(TEMA="NOMBRE",VLOOKUP($D19,Datos[#All],4,0),IF(TEMA="IDENTIFICACIÓN",VLOOKUP($D19,Busqueda_Cedula,3,0))))," ")</f>
        <v xml:space="preserve"> </v>
      </c>
      <c r="G19" s="10" t="str">
        <f>IFERROR(IF($D19=0," ",IF(TEMA="NOMBRE",VLOOKUP($D19,Datos[#All],5,0),IF(TEMA="IDENTIFICACIÓN",VLOOKUP($D19,Busqueda_Cedula,4,0))))," ")</f>
        <v xml:space="preserve"> </v>
      </c>
      <c r="H19" s="11" t="str">
        <f>IFERROR(IF($D19=0," ",IF(TEMA="NOMBRE",VLOOKUP($D19,Datos[#All],6,0),IF(TEMA="IDENTIFICACIÓN",VLOOKUP($D19,Busqueda_Cedula,5,0))))," ")</f>
        <v xml:space="preserve"> </v>
      </c>
      <c r="I19" s="10" t="str">
        <f>IFERROR(IF($D19=0," ",IF(TEMA="NOMBRE",VLOOKUP($D19,Datos[#All],7,0),IF(TEMA="IDENTIFICACIÓN",VLOOKUP($D19,Busqueda_Cedula,6,0))))," ")</f>
        <v xml:space="preserve"> </v>
      </c>
      <c r="J19" s="12" t="str">
        <f>IFERROR(IF($D19=0," ",IF(TEMA="NOMBRE",VLOOKUP($D19,Datos[#All],8,0),IF(TEMA="IDENTIFICACIÓN",VLOOKUP($D19,Busqueda_Cedula,7,0))))," ")</f>
        <v xml:space="preserve"> </v>
      </c>
      <c r="K19" s="11" t="str">
        <f>IFERROR(IF($D19=0," ",IF(TEMA="NOMBRE",VLOOKUP($D19,Datos[#All],9,0),IF(TEMA="IDENTIFICACIÓN",VLOOKUP($D19,Busqueda_Cedula,8,0))))," ")</f>
        <v xml:space="preserve"> </v>
      </c>
      <c r="L19" s="13" t="str">
        <f>IFERROR(IF($D19=0," ",IF(TEMA="NOMBRE",VLOOKUP($D19,Datos[#All],10,0),IF(TEMA="IDENTIFICACIÓN",VLOOKUP($D19,Busqueda_Cedula,9,0))))," ")</f>
        <v xml:space="preserve"> </v>
      </c>
      <c r="M19" s="14" t="str">
        <f>IFERROR(IF($D19=0," ",IF(TEMA="NOMBRE",VLOOKUP($D19,Datos[#All],11,0),IF(TEMA="IDENTIFICACIÓN",VLOOKUP($D19,Busqueda_Cedula,10,0))))," ")</f>
        <v xml:space="preserve"> </v>
      </c>
    </row>
    <row r="20" spans="2:13" x14ac:dyDescent="0.25">
      <c r="D20" s="16">
        <f t="shared" si="0"/>
        <v>8</v>
      </c>
      <c r="F20" s="10" t="str">
        <f>IFERROR(IF($D20=0," ",IF(TEMA="NOMBRE",VLOOKUP($D20,Datos[#All],4,0),IF(TEMA="IDENTIFICACIÓN",VLOOKUP($D20,Busqueda_Cedula,3,0))))," ")</f>
        <v xml:space="preserve"> </v>
      </c>
      <c r="G20" s="10" t="str">
        <f>IFERROR(IF($D20=0," ",IF(TEMA="NOMBRE",VLOOKUP($D20,Datos[#All],5,0),IF(TEMA="IDENTIFICACIÓN",VLOOKUP($D20,Busqueda_Cedula,4,0))))," ")</f>
        <v xml:space="preserve"> </v>
      </c>
      <c r="H20" s="11" t="str">
        <f>IFERROR(IF($D20=0," ",IF(TEMA="NOMBRE",VLOOKUP($D20,Datos[#All],6,0),IF(TEMA="IDENTIFICACIÓN",VLOOKUP($D20,Busqueda_Cedula,5,0))))," ")</f>
        <v xml:space="preserve"> </v>
      </c>
      <c r="I20" s="10" t="str">
        <f>IFERROR(IF($D20=0," ",IF(TEMA="NOMBRE",VLOOKUP($D20,Datos[#All],7,0),IF(TEMA="IDENTIFICACIÓN",VLOOKUP($D20,Busqueda_Cedula,6,0))))," ")</f>
        <v xml:space="preserve"> </v>
      </c>
      <c r="J20" s="12" t="str">
        <f>IFERROR(IF($D20=0," ",IF(TEMA="NOMBRE",VLOOKUP($D20,Datos[#All],8,0),IF(TEMA="IDENTIFICACIÓN",VLOOKUP($D20,Busqueda_Cedula,7,0))))," ")</f>
        <v xml:space="preserve"> </v>
      </c>
      <c r="K20" s="11" t="str">
        <f>IFERROR(IF($D20=0," ",IF(TEMA="NOMBRE",VLOOKUP($D20,Datos[#All],9,0),IF(TEMA="IDENTIFICACIÓN",VLOOKUP($D20,Busqueda_Cedula,8,0))))," ")</f>
        <v xml:space="preserve"> </v>
      </c>
      <c r="L20" s="13" t="str">
        <f>IFERROR(IF($D20=0," ",IF(TEMA="NOMBRE",VLOOKUP($D20,Datos[#All],10,0),IF(TEMA="IDENTIFICACIÓN",VLOOKUP($D20,Busqueda_Cedula,9,0))))," ")</f>
        <v xml:space="preserve"> </v>
      </c>
      <c r="M20" s="14" t="str">
        <f>IFERROR(IF($D20=0," ",IF(TEMA="NOMBRE",VLOOKUP($D20,Datos[#All],11,0),IF(TEMA="IDENTIFICACIÓN",VLOOKUP($D20,Busqueda_Cedula,10,0))))," ")</f>
        <v xml:space="preserve"> </v>
      </c>
    </row>
    <row r="21" spans="2:13" x14ac:dyDescent="0.25">
      <c r="D21" s="16">
        <f t="shared" si="0"/>
        <v>9</v>
      </c>
      <c r="F21" s="10" t="str">
        <f>IFERROR(IF($D21=0," ",IF(TEMA="NOMBRE",VLOOKUP($D21,Datos[#All],4,0),IF(TEMA="IDENTIFICACIÓN",VLOOKUP($D21,Busqueda_Cedula,3,0))))," ")</f>
        <v xml:space="preserve"> </v>
      </c>
      <c r="G21" s="10" t="str">
        <f>IFERROR(IF($D21=0," ",IF(TEMA="NOMBRE",VLOOKUP($D21,Datos[#All],5,0),IF(TEMA="IDENTIFICACIÓN",VLOOKUP($D21,Busqueda_Cedula,4,0))))," ")</f>
        <v xml:space="preserve"> </v>
      </c>
      <c r="H21" s="11" t="str">
        <f>IFERROR(IF($D21=0," ",IF(TEMA="NOMBRE",VLOOKUP($D21,Datos[#All],6,0),IF(TEMA="IDENTIFICACIÓN",VLOOKUP($D21,Busqueda_Cedula,5,0))))," ")</f>
        <v xml:space="preserve"> </v>
      </c>
      <c r="I21" s="10" t="str">
        <f>IFERROR(IF($D21=0," ",IF(TEMA="NOMBRE",VLOOKUP($D21,Datos[#All],7,0),IF(TEMA="IDENTIFICACIÓN",VLOOKUP($D21,Busqueda_Cedula,6,0))))," ")</f>
        <v xml:space="preserve"> </v>
      </c>
      <c r="J21" s="12" t="str">
        <f>IFERROR(IF($D21=0," ",IF(TEMA="NOMBRE",VLOOKUP($D21,Datos[#All],8,0),IF(TEMA="IDENTIFICACIÓN",VLOOKUP($D21,Busqueda_Cedula,7,0))))," ")</f>
        <v xml:space="preserve"> </v>
      </c>
      <c r="K21" s="11" t="str">
        <f>IFERROR(IF($D21=0," ",IF(TEMA="NOMBRE",VLOOKUP($D21,Datos[#All],9,0),IF(TEMA="IDENTIFICACIÓN",VLOOKUP($D21,Busqueda_Cedula,8,0))))," ")</f>
        <v xml:space="preserve"> </v>
      </c>
      <c r="L21" s="13" t="str">
        <f>IFERROR(IF($D21=0," ",IF(TEMA="NOMBRE",VLOOKUP($D21,Datos[#All],10,0),IF(TEMA="IDENTIFICACIÓN",VLOOKUP($D21,Busqueda_Cedula,9,0))))," ")</f>
        <v xml:space="preserve"> </v>
      </c>
      <c r="M21" s="14" t="str">
        <f>IFERROR(IF($D21=0," ",IF(TEMA="NOMBRE",VLOOKUP($D21,Datos[#All],11,0),IF(TEMA="IDENTIFICACIÓN",VLOOKUP($D21,Busqueda_Cedula,10,0))))," ")</f>
        <v xml:space="preserve"> </v>
      </c>
    </row>
    <row r="22" spans="2:13" x14ac:dyDescent="0.25">
      <c r="D22" s="16">
        <f t="shared" si="0"/>
        <v>10</v>
      </c>
      <c r="F22" s="10" t="str">
        <f>IFERROR(IF($D22=0," ",IF(TEMA="NOMBRE",VLOOKUP($D22,Datos[#All],4,0),IF(TEMA="IDENTIFICACIÓN",VLOOKUP($D22,Busqueda_Cedula,3,0))))," ")</f>
        <v xml:space="preserve"> </v>
      </c>
      <c r="G22" s="10" t="str">
        <f>IFERROR(IF($D22=0," ",IF(TEMA="NOMBRE",VLOOKUP($D22,Datos[#All],5,0),IF(TEMA="IDENTIFICACIÓN",VLOOKUP($D22,Busqueda_Cedula,4,0))))," ")</f>
        <v xml:space="preserve"> </v>
      </c>
      <c r="H22" s="11" t="str">
        <f>IFERROR(IF($D22=0," ",IF(TEMA="NOMBRE",VLOOKUP($D22,Datos[#All],6,0),IF(TEMA="IDENTIFICACIÓN",VLOOKUP($D22,Busqueda_Cedula,5,0))))," ")</f>
        <v xml:space="preserve"> </v>
      </c>
      <c r="I22" s="10" t="str">
        <f>IFERROR(IF($D22=0," ",IF(TEMA="NOMBRE",VLOOKUP($D22,Datos[#All],7,0),IF(TEMA="IDENTIFICACIÓN",VLOOKUP($D22,Busqueda_Cedula,6,0))))," ")</f>
        <v xml:space="preserve"> </v>
      </c>
      <c r="J22" s="12" t="str">
        <f>IFERROR(IF($D22=0," ",IF(TEMA="NOMBRE",VLOOKUP($D22,Datos[#All],8,0),IF(TEMA="IDENTIFICACIÓN",VLOOKUP($D22,Busqueda_Cedula,7,0))))," ")</f>
        <v xml:space="preserve"> </v>
      </c>
      <c r="K22" s="11" t="str">
        <f>IFERROR(IF($D22=0," ",IF(TEMA="NOMBRE",VLOOKUP($D22,Datos[#All],9,0),IF(TEMA="IDENTIFICACIÓN",VLOOKUP($D22,Busqueda_Cedula,8,0))))," ")</f>
        <v xml:space="preserve"> </v>
      </c>
      <c r="L22" s="13" t="str">
        <f>IFERROR(IF($D22=0," ",IF(TEMA="NOMBRE",VLOOKUP($D22,Datos[#All],10,0),IF(TEMA="IDENTIFICACIÓN",VLOOKUP($D22,Busqueda_Cedula,9,0))))," ")</f>
        <v xml:space="preserve"> </v>
      </c>
      <c r="M22" s="14" t="str">
        <f>IFERROR(IF($D22=0," ",IF(TEMA="NOMBRE",VLOOKUP($D22,Datos[#All],11,0),IF(TEMA="IDENTIFICACIÓN",VLOOKUP($D22,Busqueda_Cedula,10,0))))," ")</f>
        <v xml:space="preserve"> </v>
      </c>
    </row>
    <row r="23" spans="2:13" x14ac:dyDescent="0.25">
      <c r="D23" s="16">
        <f t="shared" si="0"/>
        <v>11</v>
      </c>
      <c r="F23" s="10" t="str">
        <f>IFERROR(IF($D23=0," ",IF(TEMA="NOMBRE",VLOOKUP($D23,Datos[#All],4,0),IF(TEMA="IDENTIFICACIÓN",VLOOKUP($D23,Busqueda_Cedula,3,0))))," ")</f>
        <v xml:space="preserve"> </v>
      </c>
      <c r="G23" s="10" t="str">
        <f>IFERROR(IF($D23=0," ",IF(TEMA="NOMBRE",VLOOKUP($D23,Datos[#All],5,0),IF(TEMA="IDENTIFICACIÓN",VLOOKUP($D23,Busqueda_Cedula,4,0))))," ")</f>
        <v xml:space="preserve"> </v>
      </c>
      <c r="H23" s="11" t="str">
        <f>IFERROR(IF($D23=0," ",IF(TEMA="NOMBRE",VLOOKUP($D23,Datos[#All],6,0),IF(TEMA="IDENTIFICACIÓN",VLOOKUP($D23,Busqueda_Cedula,5,0))))," ")</f>
        <v xml:space="preserve"> </v>
      </c>
      <c r="I23" s="10" t="str">
        <f>IFERROR(IF($D23=0," ",IF(TEMA="NOMBRE",VLOOKUP($D23,Datos[#All],7,0),IF(TEMA="IDENTIFICACIÓN",VLOOKUP($D23,Busqueda_Cedula,6,0))))," ")</f>
        <v xml:space="preserve"> </v>
      </c>
      <c r="J23" s="12" t="str">
        <f>IFERROR(IF($D23=0," ",IF(TEMA="NOMBRE",VLOOKUP($D23,Datos[#All],8,0),IF(TEMA="IDENTIFICACIÓN",VLOOKUP($D23,Busqueda_Cedula,7,0))))," ")</f>
        <v xml:space="preserve"> </v>
      </c>
      <c r="K23" s="11" t="str">
        <f>IFERROR(IF($D23=0," ",IF(TEMA="NOMBRE",VLOOKUP($D23,Datos[#All],9,0),IF(TEMA="IDENTIFICACIÓN",VLOOKUP($D23,Busqueda_Cedula,8,0))))," ")</f>
        <v xml:space="preserve"> </v>
      </c>
      <c r="L23" s="13" t="str">
        <f>IFERROR(IF($D23=0," ",IF(TEMA="NOMBRE",VLOOKUP($D23,Datos[#All],10,0),IF(TEMA="IDENTIFICACIÓN",VLOOKUP($D23,Busqueda_Cedula,9,0))))," ")</f>
        <v xml:space="preserve"> </v>
      </c>
      <c r="M23" s="14" t="str">
        <f>IFERROR(IF($D23=0," ",IF(TEMA="NOMBRE",VLOOKUP($D23,Datos[#All],11,0),IF(TEMA="IDENTIFICACIÓN",VLOOKUP($D23,Busqueda_Cedula,10,0))))," ")</f>
        <v xml:space="preserve"> </v>
      </c>
    </row>
    <row r="24" spans="2:13" x14ac:dyDescent="0.25">
      <c r="D24" s="16">
        <f t="shared" si="0"/>
        <v>12</v>
      </c>
      <c r="F24" s="10" t="str">
        <f>IFERROR(IF($D24=0," ",IF(TEMA="NOMBRE",VLOOKUP($D24,Datos[#All],4,0),IF(TEMA="IDENTIFICACIÓN",VLOOKUP($D24,Busqueda_Cedula,3,0))))," ")</f>
        <v xml:space="preserve"> </v>
      </c>
      <c r="G24" s="10" t="str">
        <f>IFERROR(IF($D24=0," ",IF(TEMA="NOMBRE",VLOOKUP($D24,Datos[#All],5,0),IF(TEMA="IDENTIFICACIÓN",VLOOKUP($D24,Busqueda_Cedula,4,0))))," ")</f>
        <v xml:space="preserve"> </v>
      </c>
      <c r="H24" s="11" t="str">
        <f>IFERROR(IF($D24=0," ",IF(TEMA="NOMBRE",VLOOKUP($D24,Datos[#All],6,0),IF(TEMA="IDENTIFICACIÓN",VLOOKUP($D24,Busqueda_Cedula,5,0))))," ")</f>
        <v xml:space="preserve"> </v>
      </c>
      <c r="I24" s="10" t="str">
        <f>IFERROR(IF($D24=0," ",IF(TEMA="NOMBRE",VLOOKUP($D24,Datos[#All],7,0),IF(TEMA="IDENTIFICACIÓN",VLOOKUP($D24,Busqueda_Cedula,6,0))))," ")</f>
        <v xml:space="preserve"> </v>
      </c>
      <c r="J24" s="12" t="str">
        <f>IFERROR(IF($D24=0," ",IF(TEMA="NOMBRE",VLOOKUP($D24,Datos[#All],8,0),IF(TEMA="IDENTIFICACIÓN",VLOOKUP($D24,Busqueda_Cedula,7,0))))," ")</f>
        <v xml:space="preserve"> </v>
      </c>
      <c r="K24" s="11" t="str">
        <f>IFERROR(IF($D24=0," ",IF(TEMA="NOMBRE",VLOOKUP($D24,Datos[#All],9,0),IF(TEMA="IDENTIFICACIÓN",VLOOKUP($D24,Busqueda_Cedula,8,0))))," ")</f>
        <v xml:space="preserve"> </v>
      </c>
      <c r="L24" s="13" t="str">
        <f>IFERROR(IF($D24=0," ",IF(TEMA="NOMBRE",VLOOKUP($D24,Datos[#All],10,0),IF(TEMA="IDENTIFICACIÓN",VLOOKUP($D24,Busqueda_Cedula,9,0))))," ")</f>
        <v xml:space="preserve"> </v>
      </c>
      <c r="M24" s="14" t="str">
        <f>IFERROR(IF($D24=0," ",IF(TEMA="NOMBRE",VLOOKUP($D24,Datos[#All],11,0),IF(TEMA="IDENTIFICACIÓN",VLOOKUP($D24,Busqueda_Cedula,10,0))))," ")</f>
        <v xml:space="preserve"> </v>
      </c>
    </row>
    <row r="25" spans="2:13" x14ac:dyDescent="0.25">
      <c r="D25" s="16">
        <f t="shared" si="0"/>
        <v>13</v>
      </c>
      <c r="F25" s="10" t="str">
        <f>IFERROR(IF($D25=0," ",IF(TEMA="NOMBRE",VLOOKUP($D25,Datos[#All],4,0),IF(TEMA="IDENTIFICACIÓN",VLOOKUP($D25,Busqueda_Cedula,3,0))))," ")</f>
        <v xml:space="preserve"> </v>
      </c>
      <c r="G25" s="10" t="str">
        <f>IFERROR(IF($D25=0," ",IF(TEMA="NOMBRE",VLOOKUP($D25,Datos[#All],5,0),IF(TEMA="IDENTIFICACIÓN",VLOOKUP($D25,Busqueda_Cedula,4,0))))," ")</f>
        <v xml:space="preserve"> </v>
      </c>
      <c r="H25" s="11" t="str">
        <f>IFERROR(IF($D25=0," ",IF(TEMA="NOMBRE",VLOOKUP($D25,Datos[#All],6,0),IF(TEMA="IDENTIFICACIÓN",VLOOKUP($D25,Busqueda_Cedula,5,0))))," ")</f>
        <v xml:space="preserve"> </v>
      </c>
      <c r="I25" s="10" t="str">
        <f>IFERROR(IF($D25=0," ",IF(TEMA="NOMBRE",VLOOKUP($D25,Datos[#All],7,0),IF(TEMA="IDENTIFICACIÓN",VLOOKUP($D25,Busqueda_Cedula,6,0))))," ")</f>
        <v xml:space="preserve"> </v>
      </c>
      <c r="J25" s="12" t="str">
        <f>IFERROR(IF($D25=0," ",IF(TEMA="NOMBRE",VLOOKUP($D25,Datos[#All],8,0),IF(TEMA="IDENTIFICACIÓN",VLOOKUP($D25,Busqueda_Cedula,7,0))))," ")</f>
        <v xml:space="preserve"> </v>
      </c>
      <c r="K25" s="11" t="str">
        <f>IFERROR(IF($D25=0," ",IF(TEMA="NOMBRE",VLOOKUP($D25,Datos[#All],9,0),IF(TEMA="IDENTIFICACIÓN",VLOOKUP($D25,Busqueda_Cedula,8,0))))," ")</f>
        <v xml:space="preserve"> </v>
      </c>
      <c r="L25" s="13" t="str">
        <f>IFERROR(IF($D25=0," ",IF(TEMA="NOMBRE",VLOOKUP($D25,Datos[#All],10,0),IF(TEMA="IDENTIFICACIÓN",VLOOKUP($D25,Busqueda_Cedula,9,0))))," ")</f>
        <v xml:space="preserve"> </v>
      </c>
      <c r="M25" s="14" t="str">
        <f>IFERROR(IF($D25=0," ",IF(TEMA="NOMBRE",VLOOKUP($D25,Datos[#All],11,0),IF(TEMA="IDENTIFICACIÓN",VLOOKUP($D25,Busqueda_Cedula,10,0))))," ")</f>
        <v xml:space="preserve"> </v>
      </c>
    </row>
    <row r="26" spans="2:13" x14ac:dyDescent="0.25">
      <c r="D26" s="16">
        <f t="shared" si="0"/>
        <v>14</v>
      </c>
      <c r="F26" s="10" t="str">
        <f>IFERROR(IF($D26=0," ",IF(TEMA="NOMBRE",VLOOKUP($D26,Datos[#All],4,0),IF(TEMA="IDENTIFICACIÓN",VLOOKUP($D26,Busqueda_Cedula,3,0))))," ")</f>
        <v xml:space="preserve"> </v>
      </c>
      <c r="G26" s="10" t="str">
        <f>IFERROR(IF($D26=0," ",IF(TEMA="NOMBRE",VLOOKUP($D26,Datos[#All],5,0),IF(TEMA="IDENTIFICACIÓN",VLOOKUP($D26,Busqueda_Cedula,4,0))))," ")</f>
        <v xml:space="preserve"> </v>
      </c>
      <c r="H26" s="11" t="str">
        <f>IFERROR(IF($D26=0," ",IF(TEMA="NOMBRE",VLOOKUP($D26,Datos[#All],6,0),IF(TEMA="IDENTIFICACIÓN",VLOOKUP($D26,Busqueda_Cedula,5,0))))," ")</f>
        <v xml:space="preserve"> </v>
      </c>
      <c r="I26" s="10" t="str">
        <f>IFERROR(IF($D26=0," ",IF(TEMA="NOMBRE",VLOOKUP($D26,Datos[#All],7,0),IF(TEMA="IDENTIFICACIÓN",VLOOKUP($D26,Busqueda_Cedula,6,0))))," ")</f>
        <v xml:space="preserve"> </v>
      </c>
      <c r="J26" s="12" t="str">
        <f>IFERROR(IF($D26=0," ",IF(TEMA="NOMBRE",VLOOKUP($D26,Datos[#All],8,0),IF(TEMA="IDENTIFICACIÓN",VLOOKUP($D26,Busqueda_Cedula,7,0))))," ")</f>
        <v xml:space="preserve"> </v>
      </c>
      <c r="K26" s="11" t="str">
        <f>IFERROR(IF($D26=0," ",IF(TEMA="NOMBRE",VLOOKUP($D26,Datos[#All],9,0),IF(TEMA="IDENTIFICACIÓN",VLOOKUP($D26,Busqueda_Cedula,8,0))))," ")</f>
        <v xml:space="preserve"> </v>
      </c>
      <c r="L26" s="13" t="str">
        <f>IFERROR(IF($D26=0," ",IF(TEMA="NOMBRE",VLOOKUP($D26,Datos[#All],10,0),IF(TEMA="IDENTIFICACIÓN",VLOOKUP($D26,Busqueda_Cedula,9,0))))," ")</f>
        <v xml:space="preserve"> </v>
      </c>
      <c r="M26" s="14" t="str">
        <f>IFERROR(IF($D26=0," ",IF(TEMA="NOMBRE",VLOOKUP($D26,Datos[#All],11,0),IF(TEMA="IDENTIFICACIÓN",VLOOKUP($D26,Busqueda_Cedula,10,0))))," ")</f>
        <v xml:space="preserve"> </v>
      </c>
    </row>
    <row r="27" spans="2:13" x14ac:dyDescent="0.25">
      <c r="D27" s="16">
        <f t="shared" si="0"/>
        <v>15</v>
      </c>
      <c r="F27" s="10" t="str">
        <f>IFERROR(IF($D27=0," ",IF(TEMA="NOMBRE",VLOOKUP($D27,Datos[#All],4,0),IF(TEMA="IDENTIFICACIÓN",VLOOKUP($D27,Busqueda_Cedula,3,0))))," ")</f>
        <v xml:space="preserve"> </v>
      </c>
      <c r="G27" s="10" t="str">
        <f>IFERROR(IF($D27=0," ",IF(TEMA="NOMBRE",VLOOKUP($D27,Datos[#All],5,0),IF(TEMA="IDENTIFICACIÓN",VLOOKUP($D27,Busqueda_Cedula,4,0))))," ")</f>
        <v xml:space="preserve"> </v>
      </c>
      <c r="H27" s="11" t="str">
        <f>IFERROR(IF($D27=0," ",IF(TEMA="NOMBRE",VLOOKUP($D27,Datos[#All],6,0),IF(TEMA="IDENTIFICACIÓN",VLOOKUP($D27,Busqueda_Cedula,5,0))))," ")</f>
        <v xml:space="preserve"> </v>
      </c>
      <c r="I27" s="10" t="str">
        <f>IFERROR(IF($D27=0," ",IF(TEMA="NOMBRE",VLOOKUP($D27,Datos[#All],7,0),IF(TEMA="IDENTIFICACIÓN",VLOOKUP($D27,Busqueda_Cedula,6,0))))," ")</f>
        <v xml:space="preserve"> </v>
      </c>
      <c r="J27" s="12" t="str">
        <f>IFERROR(IF($D27=0," ",IF(TEMA="NOMBRE",VLOOKUP($D27,Datos[#All],8,0),IF(TEMA="IDENTIFICACIÓN",VLOOKUP($D27,Busqueda_Cedula,7,0))))," ")</f>
        <v xml:space="preserve"> </v>
      </c>
      <c r="K27" s="11" t="str">
        <f>IFERROR(IF($D27=0," ",IF(TEMA="NOMBRE",VLOOKUP($D27,Datos[#All],9,0),IF(TEMA="IDENTIFICACIÓN",VLOOKUP($D27,Busqueda_Cedula,8,0))))," ")</f>
        <v xml:space="preserve"> </v>
      </c>
      <c r="L27" s="13" t="str">
        <f>IFERROR(IF($D27=0," ",IF(TEMA="NOMBRE",VLOOKUP($D27,Datos[#All],10,0),IF(TEMA="IDENTIFICACIÓN",VLOOKUP($D27,Busqueda_Cedula,9,0))))," ")</f>
        <v xml:space="preserve"> </v>
      </c>
      <c r="M27" s="14" t="str">
        <f>IFERROR(IF($D27=0," ",IF(TEMA="NOMBRE",VLOOKUP($D27,Datos[#All],11,0),IF(TEMA="IDENTIFICACIÓN",VLOOKUP($D27,Busqueda_Cedula,10,0))))," ")</f>
        <v xml:space="preserve"> </v>
      </c>
    </row>
    <row r="28" spans="2:13" x14ac:dyDescent="0.25">
      <c r="D28" s="16">
        <f t="shared" si="0"/>
        <v>16</v>
      </c>
      <c r="F28" s="10" t="str">
        <f>IFERROR(IF($D28=0," ",IF(TEMA="NOMBRE",VLOOKUP($D28,Datos[#All],4,0),IF(TEMA="IDENTIFICACIÓN",VLOOKUP($D28,Busqueda_Cedula,3,0))))," ")</f>
        <v xml:space="preserve"> </v>
      </c>
      <c r="G28" s="10" t="str">
        <f>IFERROR(IF($D28=0," ",IF(TEMA="NOMBRE",VLOOKUP($D28,Datos[#All],5,0),IF(TEMA="IDENTIFICACIÓN",VLOOKUP($D28,Busqueda_Cedula,4,0))))," ")</f>
        <v xml:space="preserve"> </v>
      </c>
      <c r="H28" s="11" t="str">
        <f>IFERROR(IF($D28=0," ",IF(TEMA="NOMBRE",VLOOKUP($D28,Datos[#All],6,0),IF(TEMA="IDENTIFICACIÓN",VLOOKUP($D28,Busqueda_Cedula,5,0))))," ")</f>
        <v xml:space="preserve"> </v>
      </c>
      <c r="I28" s="10" t="str">
        <f>IFERROR(IF($D28=0," ",IF(TEMA="NOMBRE",VLOOKUP($D28,Datos[#All],7,0),IF(TEMA="IDENTIFICACIÓN",VLOOKUP($D28,Busqueda_Cedula,6,0))))," ")</f>
        <v xml:space="preserve"> </v>
      </c>
      <c r="J28" s="12" t="str">
        <f>IFERROR(IF($D28=0," ",IF(TEMA="NOMBRE",VLOOKUP($D28,Datos[#All],8,0),IF(TEMA="IDENTIFICACIÓN",VLOOKUP($D28,Busqueda_Cedula,7,0))))," ")</f>
        <v xml:space="preserve"> </v>
      </c>
      <c r="K28" s="11" t="str">
        <f>IFERROR(IF($D28=0," ",IF(TEMA="NOMBRE",VLOOKUP($D28,Datos[#All],9,0),IF(TEMA="IDENTIFICACIÓN",VLOOKUP($D28,Busqueda_Cedula,8,0))))," ")</f>
        <v xml:space="preserve"> </v>
      </c>
      <c r="L28" s="13" t="str">
        <f>IFERROR(IF($D28=0," ",IF(TEMA="NOMBRE",VLOOKUP($D28,Datos[#All],10,0),IF(TEMA="IDENTIFICACIÓN",VLOOKUP($D28,Busqueda_Cedula,9,0))))," ")</f>
        <v xml:space="preserve"> </v>
      </c>
      <c r="M28" s="14" t="str">
        <f>IFERROR(IF($D28=0," ",IF(TEMA="NOMBRE",VLOOKUP($D28,Datos[#All],11,0),IF(TEMA="IDENTIFICACIÓN",VLOOKUP($D28,Busqueda_Cedula,10,0))))," ")</f>
        <v xml:space="preserve"> </v>
      </c>
    </row>
    <row r="29" spans="2:13" x14ac:dyDescent="0.25">
      <c r="D29" s="16">
        <f t="shared" si="0"/>
        <v>17</v>
      </c>
      <c r="F29" s="10" t="str">
        <f>IFERROR(IF($D29=0," ",IF(TEMA="NOMBRE",VLOOKUP($D29,Datos[#All],4,0),IF(TEMA="IDENTIFICACIÓN",VLOOKUP($D29,Busqueda_Cedula,3,0))))," ")</f>
        <v xml:space="preserve"> </v>
      </c>
      <c r="G29" s="10" t="str">
        <f>IFERROR(IF($D29=0," ",IF(TEMA="NOMBRE",VLOOKUP($D29,Datos[#All],5,0),IF(TEMA="IDENTIFICACIÓN",VLOOKUP($D29,Busqueda_Cedula,4,0))))," ")</f>
        <v xml:space="preserve"> </v>
      </c>
      <c r="H29" s="11" t="str">
        <f>IFERROR(IF($D29=0," ",IF(TEMA="NOMBRE",VLOOKUP($D29,Datos[#All],6,0),IF(TEMA="IDENTIFICACIÓN",VLOOKUP($D29,Busqueda_Cedula,5,0))))," ")</f>
        <v xml:space="preserve"> </v>
      </c>
      <c r="I29" s="10" t="str">
        <f>IFERROR(IF($D29=0," ",IF(TEMA="NOMBRE",VLOOKUP($D29,Datos[#All],7,0),IF(TEMA="IDENTIFICACIÓN",VLOOKUP($D29,Busqueda_Cedula,6,0))))," ")</f>
        <v xml:space="preserve"> </v>
      </c>
      <c r="J29" s="12" t="str">
        <f>IFERROR(IF($D29=0," ",IF(TEMA="NOMBRE",VLOOKUP($D29,Datos[#All],8,0),IF(TEMA="IDENTIFICACIÓN",VLOOKUP($D29,Busqueda_Cedula,7,0))))," ")</f>
        <v xml:space="preserve"> </v>
      </c>
      <c r="K29" s="11" t="str">
        <f>IFERROR(IF($D29=0," ",IF(TEMA="NOMBRE",VLOOKUP($D29,Datos[#All],9,0),IF(TEMA="IDENTIFICACIÓN",VLOOKUP($D29,Busqueda_Cedula,8,0))))," ")</f>
        <v xml:space="preserve"> </v>
      </c>
      <c r="L29" s="13" t="str">
        <f>IFERROR(IF($D29=0," ",IF(TEMA="NOMBRE",VLOOKUP($D29,Datos[#All],10,0),IF(TEMA="IDENTIFICACIÓN",VLOOKUP($D29,Busqueda_Cedula,9,0))))," ")</f>
        <v xml:space="preserve"> </v>
      </c>
      <c r="M29" s="14" t="str">
        <f>IFERROR(IF($D29=0," ",IF(TEMA="NOMBRE",VLOOKUP($D29,Datos[#All],11,0),IF(TEMA="IDENTIFICACIÓN",VLOOKUP($D29,Busqueda_Cedula,10,0))))," ")</f>
        <v xml:space="preserve"> </v>
      </c>
    </row>
    <row r="30" spans="2:13" x14ac:dyDescent="0.25">
      <c r="D30" s="16">
        <f t="shared" si="0"/>
        <v>18</v>
      </c>
      <c r="F30" s="10" t="str">
        <f>IFERROR(IF($D30=0," ",IF(TEMA="NOMBRE",VLOOKUP($D30,Datos[#All],4,0),IF(TEMA="IDENTIFICACIÓN",VLOOKUP($D30,Busqueda_Cedula,3,0))))," ")</f>
        <v xml:space="preserve"> </v>
      </c>
      <c r="G30" s="10" t="str">
        <f>IFERROR(IF($D30=0," ",IF(TEMA="NOMBRE",VLOOKUP($D30,Datos[#All],5,0),IF(TEMA="IDENTIFICACIÓN",VLOOKUP($D30,Busqueda_Cedula,4,0))))," ")</f>
        <v xml:space="preserve"> </v>
      </c>
      <c r="H30" s="11" t="str">
        <f>IFERROR(IF($D30=0," ",IF(TEMA="NOMBRE",VLOOKUP($D30,Datos[#All],6,0),IF(TEMA="IDENTIFICACIÓN",VLOOKUP($D30,Busqueda_Cedula,5,0))))," ")</f>
        <v xml:space="preserve"> </v>
      </c>
      <c r="I30" s="10" t="str">
        <f>IFERROR(IF($D30=0," ",IF(TEMA="NOMBRE",VLOOKUP($D30,Datos[#All],7,0),IF(TEMA="IDENTIFICACIÓN",VLOOKUP($D30,Busqueda_Cedula,6,0))))," ")</f>
        <v xml:space="preserve"> </v>
      </c>
      <c r="J30" s="12" t="str">
        <f>IFERROR(IF($D30=0," ",IF(TEMA="NOMBRE",VLOOKUP($D30,Datos[#All],8,0),IF(TEMA="IDENTIFICACIÓN",VLOOKUP($D30,Busqueda_Cedula,7,0))))," ")</f>
        <v xml:space="preserve"> </v>
      </c>
      <c r="K30" s="11" t="str">
        <f>IFERROR(IF($D30=0," ",IF(TEMA="NOMBRE",VLOOKUP($D30,Datos[#All],9,0),IF(TEMA="IDENTIFICACIÓN",VLOOKUP($D30,Busqueda_Cedula,8,0))))," ")</f>
        <v xml:space="preserve"> </v>
      </c>
      <c r="L30" s="13" t="str">
        <f>IFERROR(IF($D30=0," ",IF(TEMA="NOMBRE",VLOOKUP($D30,Datos[#All],10,0),IF(TEMA="IDENTIFICACIÓN",VLOOKUP($D30,Busqueda_Cedula,9,0))))," ")</f>
        <v xml:space="preserve"> </v>
      </c>
      <c r="M30" s="14" t="str">
        <f>IFERROR(IF($D30=0," ",IF(TEMA="NOMBRE",VLOOKUP($D30,Datos[#All],11,0),IF(TEMA="IDENTIFICACIÓN",VLOOKUP($D30,Busqueda_Cedula,10,0))))," ")</f>
        <v xml:space="preserve"> </v>
      </c>
    </row>
    <row r="31" spans="2:13" x14ac:dyDescent="0.25">
      <c r="D31" s="16">
        <f t="shared" si="0"/>
        <v>19</v>
      </c>
      <c r="F31" s="10" t="str">
        <f>IFERROR(IF($D31=0," ",IF(TEMA="NOMBRE",VLOOKUP($D31,Datos[#All],4,0),IF(TEMA="IDENTIFICACIÓN",VLOOKUP($D31,Busqueda_Cedula,3,0))))," ")</f>
        <v xml:space="preserve"> </v>
      </c>
      <c r="G31" s="10" t="str">
        <f>IFERROR(IF($D31=0," ",IF(TEMA="NOMBRE",VLOOKUP($D31,Datos[#All],5,0),IF(TEMA="IDENTIFICACIÓN",VLOOKUP($D31,Busqueda_Cedula,4,0))))," ")</f>
        <v xml:space="preserve"> </v>
      </c>
      <c r="H31" s="11" t="str">
        <f>IFERROR(IF($D31=0," ",IF(TEMA="NOMBRE",VLOOKUP($D31,Datos[#All],6,0),IF(TEMA="IDENTIFICACIÓN",VLOOKUP($D31,Busqueda_Cedula,5,0))))," ")</f>
        <v xml:space="preserve"> </v>
      </c>
      <c r="I31" s="10" t="str">
        <f>IFERROR(IF($D31=0," ",IF(TEMA="NOMBRE",VLOOKUP($D31,Datos[#All],7,0),IF(TEMA="IDENTIFICACIÓN",VLOOKUP($D31,Busqueda_Cedula,6,0))))," ")</f>
        <v xml:space="preserve"> </v>
      </c>
      <c r="J31" s="12" t="str">
        <f>IFERROR(IF($D31=0," ",IF(TEMA="NOMBRE",VLOOKUP($D31,Datos[#All],8,0),IF(TEMA="IDENTIFICACIÓN",VLOOKUP($D31,Busqueda_Cedula,7,0))))," ")</f>
        <v xml:space="preserve"> </v>
      </c>
      <c r="K31" s="11" t="str">
        <f>IFERROR(IF($D31=0," ",IF(TEMA="NOMBRE",VLOOKUP($D31,Datos[#All],9,0),IF(TEMA="IDENTIFICACIÓN",VLOOKUP($D31,Busqueda_Cedula,8,0))))," ")</f>
        <v xml:space="preserve"> </v>
      </c>
      <c r="L31" s="13" t="str">
        <f>IFERROR(IF($D31=0," ",IF(TEMA="NOMBRE",VLOOKUP($D31,Datos[#All],10,0),IF(TEMA="IDENTIFICACIÓN",VLOOKUP($D31,Busqueda_Cedula,9,0))))," ")</f>
        <v xml:space="preserve"> </v>
      </c>
      <c r="M31" s="14" t="str">
        <f>IFERROR(IF($D31=0," ",IF(TEMA="NOMBRE",VLOOKUP($D31,Datos[#All],11,0),IF(TEMA="IDENTIFICACIÓN",VLOOKUP($D31,Busqueda_Cedula,10,0))))," ")</f>
        <v xml:space="preserve"> </v>
      </c>
    </row>
    <row r="32" spans="2:13" x14ac:dyDescent="0.25">
      <c r="D32" s="16">
        <f t="shared" si="0"/>
        <v>20</v>
      </c>
      <c r="F32" s="10" t="str">
        <f>IFERROR(IF($D32=0," ",IF(TEMA="NOMBRE",VLOOKUP($D32,Datos[#All],4,0),IF(TEMA="IDENTIFICACIÓN",VLOOKUP($D32,Busqueda_Cedula,3,0))))," ")</f>
        <v xml:space="preserve"> </v>
      </c>
      <c r="G32" s="10" t="str">
        <f>IFERROR(IF($D32=0," ",IF(TEMA="NOMBRE",VLOOKUP($D32,Datos[#All],5,0),IF(TEMA="IDENTIFICACIÓN",VLOOKUP($D32,Busqueda_Cedula,4,0))))," ")</f>
        <v xml:space="preserve"> </v>
      </c>
      <c r="H32" s="11" t="str">
        <f>IFERROR(IF($D32=0," ",IF(TEMA="NOMBRE",VLOOKUP($D32,Datos[#All],6,0),IF(TEMA="IDENTIFICACIÓN",VLOOKUP($D32,Busqueda_Cedula,5,0))))," ")</f>
        <v xml:space="preserve"> </v>
      </c>
      <c r="I32" s="10" t="str">
        <f>IFERROR(IF($D32=0," ",IF(TEMA="NOMBRE",VLOOKUP($D32,Datos[#All],7,0),IF(TEMA="IDENTIFICACIÓN",VLOOKUP($D32,Busqueda_Cedula,6,0))))," ")</f>
        <v xml:space="preserve"> </v>
      </c>
      <c r="J32" s="12" t="str">
        <f>IFERROR(IF($D32=0," ",IF(TEMA="NOMBRE",VLOOKUP($D32,Datos[#All],8,0),IF(TEMA="IDENTIFICACIÓN",VLOOKUP($D32,Busqueda_Cedula,7,0))))," ")</f>
        <v xml:space="preserve"> </v>
      </c>
      <c r="K32" s="11" t="str">
        <f>IFERROR(IF($D32=0," ",IF(TEMA="NOMBRE",VLOOKUP($D32,Datos[#All],9,0),IF(TEMA="IDENTIFICACIÓN",VLOOKUP($D32,Busqueda_Cedula,8,0))))," ")</f>
        <v xml:space="preserve"> </v>
      </c>
      <c r="L32" s="13" t="str">
        <f>IFERROR(IF($D32=0," ",IF(TEMA="NOMBRE",VLOOKUP($D32,Datos[#All],10,0),IF(TEMA="IDENTIFICACIÓN",VLOOKUP($D32,Busqueda_Cedula,9,0))))," ")</f>
        <v xml:space="preserve"> </v>
      </c>
      <c r="M32" s="14" t="str">
        <f>IFERROR(IF($D32=0," ",IF(TEMA="NOMBRE",VLOOKUP($D32,Datos[#All],11,0),IF(TEMA="IDENTIFICACIÓN",VLOOKUP($D32,Busqueda_Cedula,10,0))))," ")</f>
        <v xml:space="preserve"> </v>
      </c>
    </row>
    <row r="33" spans="4:13" x14ac:dyDescent="0.25">
      <c r="D33" s="16">
        <f t="shared" si="0"/>
        <v>21</v>
      </c>
      <c r="F33" s="10" t="str">
        <f>IFERROR(IF($D33=0," ",IF(TEMA="NOMBRE",VLOOKUP($D33,Datos[#All],4,0),IF(TEMA="IDENTIFICACIÓN",VLOOKUP($D33,Busqueda_Cedula,3,0))))," ")</f>
        <v xml:space="preserve"> </v>
      </c>
      <c r="G33" s="10" t="str">
        <f>IFERROR(IF($D33=0," ",IF(TEMA="NOMBRE",VLOOKUP($D33,Datos[#All],5,0),IF(TEMA="IDENTIFICACIÓN",VLOOKUP($D33,Busqueda_Cedula,4,0))))," ")</f>
        <v xml:space="preserve"> </v>
      </c>
      <c r="H33" s="11" t="str">
        <f>IFERROR(IF($D33=0," ",IF(TEMA="NOMBRE",VLOOKUP($D33,Datos[#All],6,0),IF(TEMA="IDENTIFICACIÓN",VLOOKUP($D33,Busqueda_Cedula,5,0))))," ")</f>
        <v xml:space="preserve"> </v>
      </c>
      <c r="I33" s="10" t="str">
        <f>IFERROR(IF($D33=0," ",IF(TEMA="NOMBRE",VLOOKUP($D33,Datos[#All],7,0),IF(TEMA="IDENTIFICACIÓN",VLOOKUP($D33,Busqueda_Cedula,6,0))))," ")</f>
        <v xml:space="preserve"> </v>
      </c>
      <c r="J33" s="12" t="str">
        <f>IFERROR(IF($D33=0," ",IF(TEMA="NOMBRE",VLOOKUP($D33,Datos[#All],8,0),IF(TEMA="IDENTIFICACIÓN",VLOOKUP($D33,Busqueda_Cedula,7,0))))," ")</f>
        <v xml:space="preserve"> </v>
      </c>
      <c r="K33" s="11" t="str">
        <f>IFERROR(IF($D33=0," ",IF(TEMA="NOMBRE",VLOOKUP($D33,Datos[#All],9,0),IF(TEMA="IDENTIFICACIÓN",VLOOKUP($D33,Busqueda_Cedula,8,0))))," ")</f>
        <v xml:space="preserve"> </v>
      </c>
      <c r="L33" s="13" t="str">
        <f>IFERROR(IF($D33=0," ",IF(TEMA="NOMBRE",VLOOKUP($D33,Datos[#All],10,0),IF(TEMA="IDENTIFICACIÓN",VLOOKUP($D33,Busqueda_Cedula,9,0))))," ")</f>
        <v xml:space="preserve"> </v>
      </c>
      <c r="M33" s="14" t="str">
        <f>IFERROR(IF($D33=0," ",IF(TEMA="NOMBRE",VLOOKUP($D33,Datos[#All],11,0),IF(TEMA="IDENTIFICACIÓN",VLOOKUP($D33,Busqueda_Cedula,10,0))))," ")</f>
        <v xml:space="preserve"> </v>
      </c>
    </row>
    <row r="34" spans="4:13" x14ac:dyDescent="0.25">
      <c r="D34" s="16">
        <f t="shared" si="0"/>
        <v>22</v>
      </c>
      <c r="F34" s="10" t="str">
        <f>IFERROR(IF($D34=0," ",IF(TEMA="NOMBRE",VLOOKUP($D34,Datos[#All],4,0),IF(TEMA="IDENTIFICACIÓN",VLOOKUP($D34,Busqueda_Cedula,3,0))))," ")</f>
        <v xml:space="preserve"> </v>
      </c>
      <c r="G34" s="10" t="str">
        <f>IFERROR(IF($D34=0," ",IF(TEMA="NOMBRE",VLOOKUP($D34,Datos[#All],5,0),IF(TEMA="IDENTIFICACIÓN",VLOOKUP($D34,Busqueda_Cedula,4,0))))," ")</f>
        <v xml:space="preserve"> </v>
      </c>
      <c r="H34" s="11" t="str">
        <f>IFERROR(IF($D34=0," ",IF(TEMA="NOMBRE",VLOOKUP($D34,Datos[#All],6,0),IF(TEMA="IDENTIFICACIÓN",VLOOKUP($D34,Busqueda_Cedula,5,0))))," ")</f>
        <v xml:space="preserve"> </v>
      </c>
      <c r="I34" s="10" t="str">
        <f>IFERROR(IF($D34=0," ",IF(TEMA="NOMBRE",VLOOKUP($D34,Datos[#All],7,0),IF(TEMA="IDENTIFICACIÓN",VLOOKUP($D34,Busqueda_Cedula,6,0))))," ")</f>
        <v xml:space="preserve"> </v>
      </c>
      <c r="J34" s="12" t="str">
        <f>IFERROR(IF($D34=0," ",IF(TEMA="NOMBRE",VLOOKUP($D34,Datos[#All],8,0),IF(TEMA="IDENTIFICACIÓN",VLOOKUP($D34,Busqueda_Cedula,7,0))))," ")</f>
        <v xml:space="preserve"> </v>
      </c>
      <c r="K34" s="11" t="str">
        <f>IFERROR(IF($D34=0," ",IF(TEMA="NOMBRE",VLOOKUP($D34,Datos[#All],9,0),IF(TEMA="IDENTIFICACIÓN",VLOOKUP($D34,Busqueda_Cedula,8,0))))," ")</f>
        <v xml:space="preserve"> </v>
      </c>
      <c r="L34" s="13" t="str">
        <f>IFERROR(IF($D34=0," ",IF(TEMA="NOMBRE",VLOOKUP($D34,Datos[#All],10,0),IF(TEMA="IDENTIFICACIÓN",VLOOKUP($D34,Busqueda_Cedula,9,0))))," ")</f>
        <v xml:space="preserve"> </v>
      </c>
      <c r="M34" s="14" t="str">
        <f>IFERROR(IF($D34=0," ",IF(TEMA="NOMBRE",VLOOKUP($D34,Datos[#All],11,0),IF(TEMA="IDENTIFICACIÓN",VLOOKUP($D34,Busqueda_Cedula,10,0))))," ")</f>
        <v xml:space="preserve"> </v>
      </c>
    </row>
    <row r="35" spans="4:13" x14ac:dyDescent="0.25">
      <c r="D35" s="16">
        <f t="shared" si="0"/>
        <v>23</v>
      </c>
      <c r="F35" s="10" t="str">
        <f>IFERROR(IF($D35=0," ",IF(TEMA="NOMBRE",VLOOKUP($D35,Datos[#All],4,0),IF(TEMA="IDENTIFICACIÓN",VLOOKUP($D35,Busqueda_Cedula,3,0))))," ")</f>
        <v xml:space="preserve"> </v>
      </c>
      <c r="G35" s="10" t="str">
        <f>IFERROR(IF($D35=0," ",IF(TEMA="NOMBRE",VLOOKUP($D35,Datos[#All],5,0),IF(TEMA="IDENTIFICACIÓN",VLOOKUP($D35,Busqueda_Cedula,4,0))))," ")</f>
        <v xml:space="preserve"> </v>
      </c>
      <c r="H35" s="11" t="str">
        <f>IFERROR(IF($D35=0," ",IF(TEMA="NOMBRE",VLOOKUP($D35,Datos[#All],6,0),IF(TEMA="IDENTIFICACIÓN",VLOOKUP($D35,Busqueda_Cedula,5,0))))," ")</f>
        <v xml:space="preserve"> </v>
      </c>
      <c r="I35" s="10" t="str">
        <f>IFERROR(IF($D35=0," ",IF(TEMA="NOMBRE",VLOOKUP($D35,Datos[#All],7,0),IF(TEMA="IDENTIFICACIÓN",VLOOKUP($D35,Busqueda_Cedula,6,0))))," ")</f>
        <v xml:space="preserve"> </v>
      </c>
      <c r="J35" s="12" t="str">
        <f>IFERROR(IF($D35=0," ",IF(TEMA="NOMBRE",VLOOKUP($D35,Datos[#All],8,0),IF(TEMA="IDENTIFICACIÓN",VLOOKUP($D35,Busqueda_Cedula,7,0))))," ")</f>
        <v xml:space="preserve"> </v>
      </c>
      <c r="K35" s="11" t="str">
        <f>IFERROR(IF($D35=0," ",IF(TEMA="NOMBRE",VLOOKUP($D35,Datos[#All],9,0),IF(TEMA="IDENTIFICACIÓN",VLOOKUP($D35,Busqueda_Cedula,8,0))))," ")</f>
        <v xml:space="preserve"> </v>
      </c>
      <c r="L35" s="13" t="str">
        <f>IFERROR(IF($D35=0," ",IF(TEMA="NOMBRE",VLOOKUP($D35,Datos[#All],10,0),IF(TEMA="IDENTIFICACIÓN",VLOOKUP($D35,Busqueda_Cedula,9,0))))," ")</f>
        <v xml:space="preserve"> </v>
      </c>
      <c r="M35" s="14" t="str">
        <f>IFERROR(IF($D35=0," ",IF(TEMA="NOMBRE",VLOOKUP($D35,Datos[#All],11,0),IF(TEMA="IDENTIFICACIÓN",VLOOKUP($D35,Busqueda_Cedula,10,0))))," ")</f>
        <v xml:space="preserve"> </v>
      </c>
    </row>
    <row r="36" spans="4:13" x14ac:dyDescent="0.25">
      <c r="D36" s="16">
        <f t="shared" si="0"/>
        <v>24</v>
      </c>
      <c r="F36" s="10" t="str">
        <f>IFERROR(IF($D36=0," ",IF(TEMA="NOMBRE",VLOOKUP($D36,Datos[#All],4,0),IF(TEMA="IDENTIFICACIÓN",VLOOKUP($D36,Busqueda_Cedula,3,0))))," ")</f>
        <v xml:space="preserve"> </v>
      </c>
      <c r="G36" s="10" t="str">
        <f>IFERROR(IF($D36=0," ",IF(TEMA="NOMBRE",VLOOKUP($D36,Datos[#All],5,0),IF(TEMA="IDENTIFICACIÓN",VLOOKUP($D36,Busqueda_Cedula,4,0))))," ")</f>
        <v xml:space="preserve"> </v>
      </c>
      <c r="H36" s="11" t="str">
        <f>IFERROR(IF($D36=0," ",IF(TEMA="NOMBRE",VLOOKUP($D36,Datos[#All],6,0),IF(TEMA="IDENTIFICACIÓN",VLOOKUP($D36,Busqueda_Cedula,5,0))))," ")</f>
        <v xml:space="preserve"> </v>
      </c>
      <c r="I36" s="10" t="str">
        <f>IFERROR(IF($D36=0," ",IF(TEMA="NOMBRE",VLOOKUP($D36,Datos[#All],7,0),IF(TEMA="IDENTIFICACIÓN",VLOOKUP($D36,Busqueda_Cedula,6,0))))," ")</f>
        <v xml:space="preserve"> </v>
      </c>
      <c r="J36" s="12" t="str">
        <f>IFERROR(IF($D36=0," ",IF(TEMA="NOMBRE",VLOOKUP($D36,Datos[#All],8,0),IF(TEMA="IDENTIFICACIÓN",VLOOKUP($D36,Busqueda_Cedula,7,0))))," ")</f>
        <v xml:space="preserve"> </v>
      </c>
      <c r="K36" s="11" t="str">
        <f>IFERROR(IF($D36=0," ",IF(TEMA="NOMBRE",VLOOKUP($D36,Datos[#All],9,0),IF(TEMA="IDENTIFICACIÓN",VLOOKUP($D36,Busqueda_Cedula,8,0))))," ")</f>
        <v xml:space="preserve"> </v>
      </c>
      <c r="L36" s="13" t="str">
        <f>IFERROR(IF($D36=0," ",IF(TEMA="NOMBRE",VLOOKUP($D36,Datos[#All],10,0),IF(TEMA="IDENTIFICACIÓN",VLOOKUP($D36,Busqueda_Cedula,9,0))))," ")</f>
        <v xml:space="preserve"> </v>
      </c>
      <c r="M36" s="14" t="str">
        <f>IFERROR(IF($D36=0," ",IF(TEMA="NOMBRE",VLOOKUP($D36,Datos[#All],11,0),IF(TEMA="IDENTIFICACIÓN",VLOOKUP($D36,Busqueda_Cedula,10,0))))," ")</f>
        <v xml:space="preserve"> </v>
      </c>
    </row>
    <row r="37" spans="4:13" x14ac:dyDescent="0.25">
      <c r="D37" s="16">
        <f t="shared" si="0"/>
        <v>25</v>
      </c>
      <c r="F37" s="10" t="str">
        <f>IFERROR(IF($D37=0," ",IF(TEMA="NOMBRE",VLOOKUP($D37,Datos[#All],4,0),IF(TEMA="IDENTIFICACIÓN",VLOOKUP($D37,Busqueda_Cedula,3,0))))," ")</f>
        <v xml:space="preserve"> </v>
      </c>
      <c r="G37" s="10" t="str">
        <f>IFERROR(IF($D37=0," ",IF(TEMA="NOMBRE",VLOOKUP($D37,Datos[#All],5,0),IF(TEMA="IDENTIFICACIÓN",VLOOKUP($D37,Busqueda_Cedula,4,0))))," ")</f>
        <v xml:space="preserve"> </v>
      </c>
      <c r="H37" s="11" t="str">
        <f>IFERROR(IF($D37=0," ",IF(TEMA="NOMBRE",VLOOKUP($D37,Datos[#All],6,0),IF(TEMA="IDENTIFICACIÓN",VLOOKUP($D37,Busqueda_Cedula,5,0))))," ")</f>
        <v xml:space="preserve"> </v>
      </c>
      <c r="I37" s="10" t="str">
        <f>IFERROR(IF($D37=0," ",IF(TEMA="NOMBRE",VLOOKUP($D37,Datos[#All],7,0),IF(TEMA="IDENTIFICACIÓN",VLOOKUP($D37,Busqueda_Cedula,6,0))))," ")</f>
        <v xml:space="preserve"> </v>
      </c>
      <c r="J37" s="12" t="str">
        <f>IFERROR(IF($D37=0," ",IF(TEMA="NOMBRE",VLOOKUP($D37,Datos[#All],8,0),IF(TEMA="IDENTIFICACIÓN",VLOOKUP($D37,Busqueda_Cedula,7,0))))," ")</f>
        <v xml:space="preserve"> </v>
      </c>
      <c r="K37" s="11" t="str">
        <f>IFERROR(IF($D37=0," ",IF(TEMA="NOMBRE",VLOOKUP($D37,Datos[#All],9,0),IF(TEMA="IDENTIFICACIÓN",VLOOKUP($D37,Busqueda_Cedula,8,0))))," ")</f>
        <v xml:space="preserve"> </v>
      </c>
      <c r="L37" s="13" t="str">
        <f>IFERROR(IF($D37=0," ",IF(TEMA="NOMBRE",VLOOKUP($D37,Datos[#All],10,0),IF(TEMA="IDENTIFICACIÓN",VLOOKUP($D37,Busqueda_Cedula,9,0))))," ")</f>
        <v xml:space="preserve"> </v>
      </c>
      <c r="M37" s="14" t="str">
        <f>IFERROR(IF($D37=0," ",IF(TEMA="NOMBRE",VLOOKUP($D37,Datos[#All],11,0),IF(TEMA="IDENTIFICACIÓN",VLOOKUP($D37,Busqueda_Cedula,10,0))))," ")</f>
        <v xml:space="preserve"> </v>
      </c>
    </row>
    <row r="38" spans="4:13" x14ac:dyDescent="0.25">
      <c r="D38" s="16">
        <f t="shared" si="0"/>
        <v>26</v>
      </c>
      <c r="F38" s="10" t="str">
        <f>IFERROR(IF($D38=0," ",IF(TEMA="NOMBRE",VLOOKUP($D38,Datos[#All],4,0),IF(TEMA="IDENTIFICACIÓN",VLOOKUP($D38,Busqueda_Cedula,3,0))))," ")</f>
        <v xml:space="preserve"> </v>
      </c>
      <c r="G38" s="10" t="str">
        <f>IFERROR(IF($D38=0," ",IF(TEMA="NOMBRE",VLOOKUP($D38,Datos[#All],5,0),IF(TEMA="IDENTIFICACIÓN",VLOOKUP($D38,Busqueda_Cedula,4,0))))," ")</f>
        <v xml:space="preserve"> </v>
      </c>
      <c r="H38" s="11" t="str">
        <f>IFERROR(IF($D38=0," ",IF(TEMA="NOMBRE",VLOOKUP($D38,Datos[#All],6,0),IF(TEMA="IDENTIFICACIÓN",VLOOKUP($D38,Busqueda_Cedula,5,0))))," ")</f>
        <v xml:space="preserve"> </v>
      </c>
      <c r="I38" s="10" t="str">
        <f>IFERROR(IF($D38=0," ",IF(TEMA="NOMBRE",VLOOKUP($D38,Datos[#All],7,0),IF(TEMA="IDENTIFICACIÓN",VLOOKUP($D38,Busqueda_Cedula,6,0))))," ")</f>
        <v xml:space="preserve"> </v>
      </c>
      <c r="J38" s="12" t="str">
        <f>IFERROR(IF($D38=0," ",IF(TEMA="NOMBRE",VLOOKUP($D38,Datos[#All],8,0),IF(TEMA="IDENTIFICACIÓN",VLOOKUP($D38,Busqueda_Cedula,7,0))))," ")</f>
        <v xml:space="preserve"> </v>
      </c>
      <c r="K38" s="11" t="str">
        <f>IFERROR(IF($D38=0," ",IF(TEMA="NOMBRE",VLOOKUP($D38,Datos[#All],9,0),IF(TEMA="IDENTIFICACIÓN",VLOOKUP($D38,Busqueda_Cedula,8,0))))," ")</f>
        <v xml:space="preserve"> </v>
      </c>
      <c r="L38" s="13" t="str">
        <f>IFERROR(IF($D38=0," ",IF(TEMA="NOMBRE",VLOOKUP($D38,Datos[#All],10,0),IF(TEMA="IDENTIFICACIÓN",VLOOKUP($D38,Busqueda_Cedula,9,0))))," ")</f>
        <v xml:space="preserve"> </v>
      </c>
      <c r="M38" s="14" t="str">
        <f>IFERROR(IF($D38=0," ",IF(TEMA="NOMBRE",VLOOKUP($D38,Datos[#All],11,0),IF(TEMA="IDENTIFICACIÓN",VLOOKUP($D38,Busqueda_Cedula,10,0))))," ")</f>
        <v xml:space="preserve"> </v>
      </c>
    </row>
    <row r="39" spans="4:13" x14ac:dyDescent="0.25">
      <c r="D39" s="16">
        <f t="shared" si="0"/>
        <v>27</v>
      </c>
      <c r="F39" s="10" t="str">
        <f>IFERROR(IF($D39=0," ",IF(TEMA="NOMBRE",VLOOKUP($D39,Datos[#All],4,0),IF(TEMA="IDENTIFICACIÓN",VLOOKUP($D39,Busqueda_Cedula,3,0))))," ")</f>
        <v xml:space="preserve"> </v>
      </c>
      <c r="G39" s="10" t="str">
        <f>IFERROR(IF($D39=0," ",IF(TEMA="NOMBRE",VLOOKUP($D39,Datos[#All],5,0),IF(TEMA="IDENTIFICACIÓN",VLOOKUP($D39,Busqueda_Cedula,4,0))))," ")</f>
        <v xml:space="preserve"> </v>
      </c>
      <c r="H39" s="11" t="str">
        <f>IFERROR(IF($D39=0," ",IF(TEMA="NOMBRE",VLOOKUP($D39,Datos[#All],6,0),IF(TEMA="IDENTIFICACIÓN",VLOOKUP($D39,Busqueda_Cedula,5,0))))," ")</f>
        <v xml:space="preserve"> </v>
      </c>
      <c r="I39" s="10" t="str">
        <f>IFERROR(IF($D39=0," ",IF(TEMA="NOMBRE",VLOOKUP($D39,Datos[#All],7,0),IF(TEMA="IDENTIFICACIÓN",VLOOKUP($D39,Busqueda_Cedula,6,0))))," ")</f>
        <v xml:space="preserve"> </v>
      </c>
      <c r="J39" s="12" t="str">
        <f>IFERROR(IF($D39=0," ",IF(TEMA="NOMBRE",VLOOKUP($D39,Datos[#All],8,0),IF(TEMA="IDENTIFICACIÓN",VLOOKUP($D39,Busqueda_Cedula,7,0))))," ")</f>
        <v xml:space="preserve"> </v>
      </c>
      <c r="K39" s="11" t="str">
        <f>IFERROR(IF($D39=0," ",IF(TEMA="NOMBRE",VLOOKUP($D39,Datos[#All],9,0),IF(TEMA="IDENTIFICACIÓN",VLOOKUP($D39,Busqueda_Cedula,8,0))))," ")</f>
        <v xml:space="preserve"> </v>
      </c>
      <c r="L39" s="13" t="str">
        <f>IFERROR(IF($D39=0," ",IF(TEMA="NOMBRE",VLOOKUP($D39,Datos[#All],10,0),IF(TEMA="IDENTIFICACIÓN",VLOOKUP($D39,Busqueda_Cedula,9,0))))," ")</f>
        <v xml:space="preserve"> </v>
      </c>
      <c r="M39" s="14" t="str">
        <f>IFERROR(IF($D39=0," ",IF(TEMA="NOMBRE",VLOOKUP($D39,Datos[#All],11,0),IF(TEMA="IDENTIFICACIÓN",VLOOKUP($D39,Busqueda_Cedula,10,0))))," ")</f>
        <v xml:space="preserve"> </v>
      </c>
    </row>
    <row r="40" spans="4:13" x14ac:dyDescent="0.25">
      <c r="D40" s="16">
        <f t="shared" si="0"/>
        <v>28</v>
      </c>
      <c r="F40" s="10" t="str">
        <f>IFERROR(IF($D40=0," ",IF(TEMA="NOMBRE",VLOOKUP($D40,Datos[#All],4,0),IF(TEMA="IDENTIFICACIÓN",VLOOKUP($D40,Busqueda_Cedula,3,0))))," ")</f>
        <v xml:space="preserve"> </v>
      </c>
      <c r="G40" s="10" t="str">
        <f>IFERROR(IF($D40=0," ",IF(TEMA="NOMBRE",VLOOKUP($D40,Datos[#All],5,0),IF(TEMA="IDENTIFICACIÓN",VLOOKUP($D40,Busqueda_Cedula,4,0))))," ")</f>
        <v xml:space="preserve"> </v>
      </c>
      <c r="H40" s="11" t="str">
        <f>IFERROR(IF($D40=0," ",IF(TEMA="NOMBRE",VLOOKUP($D40,Datos[#All],6,0),IF(TEMA="IDENTIFICACIÓN",VLOOKUP($D40,Busqueda_Cedula,5,0))))," ")</f>
        <v xml:space="preserve"> </v>
      </c>
      <c r="I40" s="10" t="str">
        <f>IFERROR(IF($D40=0," ",IF(TEMA="NOMBRE",VLOOKUP($D40,Datos[#All],7,0),IF(TEMA="IDENTIFICACIÓN",VLOOKUP($D40,Busqueda_Cedula,6,0))))," ")</f>
        <v xml:space="preserve"> </v>
      </c>
      <c r="J40" s="12" t="str">
        <f>IFERROR(IF($D40=0," ",IF(TEMA="NOMBRE",VLOOKUP($D40,Datos[#All],8,0),IF(TEMA="IDENTIFICACIÓN",VLOOKUP($D40,Busqueda_Cedula,7,0))))," ")</f>
        <v xml:space="preserve"> </v>
      </c>
      <c r="K40" s="11" t="str">
        <f>IFERROR(IF($D40=0," ",IF(TEMA="NOMBRE",VLOOKUP($D40,Datos[#All],9,0),IF(TEMA="IDENTIFICACIÓN",VLOOKUP($D40,Busqueda_Cedula,8,0))))," ")</f>
        <v xml:space="preserve"> </v>
      </c>
      <c r="L40" s="13" t="str">
        <f>IFERROR(IF($D40=0," ",IF(TEMA="NOMBRE",VLOOKUP($D40,Datos[#All],10,0),IF(TEMA="IDENTIFICACIÓN",VLOOKUP($D40,Busqueda_Cedula,9,0))))," ")</f>
        <v xml:space="preserve"> </v>
      </c>
      <c r="M40" s="14" t="str">
        <f>IFERROR(IF($D40=0," ",IF(TEMA="NOMBRE",VLOOKUP($D40,Datos[#All],11,0),IF(TEMA="IDENTIFICACIÓN",VLOOKUP($D40,Busqueda_Cedula,10,0))))," ")</f>
        <v xml:space="preserve"> </v>
      </c>
    </row>
    <row r="41" spans="4:13" x14ac:dyDescent="0.25">
      <c r="D41" s="16">
        <f t="shared" si="0"/>
        <v>29</v>
      </c>
      <c r="F41" s="10" t="str">
        <f>IFERROR(IF($D41=0," ",IF(TEMA="NOMBRE",VLOOKUP($D41,Datos[#All],4,0),IF(TEMA="IDENTIFICACIÓN",VLOOKUP($D41,Busqueda_Cedula,3,0))))," ")</f>
        <v xml:space="preserve"> </v>
      </c>
      <c r="G41" s="10" t="str">
        <f>IFERROR(IF($D41=0," ",IF(TEMA="NOMBRE",VLOOKUP($D41,Datos[#All],5,0),IF(TEMA="IDENTIFICACIÓN",VLOOKUP($D41,Busqueda_Cedula,4,0))))," ")</f>
        <v xml:space="preserve"> </v>
      </c>
      <c r="H41" s="11" t="str">
        <f>IFERROR(IF($D41=0," ",IF(TEMA="NOMBRE",VLOOKUP($D41,Datos[#All],6,0),IF(TEMA="IDENTIFICACIÓN",VLOOKUP($D41,Busqueda_Cedula,5,0))))," ")</f>
        <v xml:space="preserve"> </v>
      </c>
      <c r="I41" s="10" t="str">
        <f>IFERROR(IF($D41=0," ",IF(TEMA="NOMBRE",VLOOKUP($D41,Datos[#All],7,0),IF(TEMA="IDENTIFICACIÓN",VLOOKUP($D41,Busqueda_Cedula,6,0))))," ")</f>
        <v xml:space="preserve"> </v>
      </c>
      <c r="J41" s="12" t="str">
        <f>IFERROR(IF($D41=0," ",IF(TEMA="NOMBRE",VLOOKUP($D41,Datos[#All],8,0),IF(TEMA="IDENTIFICACIÓN",VLOOKUP($D41,Busqueda_Cedula,7,0))))," ")</f>
        <v xml:space="preserve"> </v>
      </c>
      <c r="K41" s="11" t="str">
        <f>IFERROR(IF($D41=0," ",IF(TEMA="NOMBRE",VLOOKUP($D41,Datos[#All],9,0),IF(TEMA="IDENTIFICACIÓN",VLOOKUP($D41,Busqueda_Cedula,8,0))))," ")</f>
        <v xml:space="preserve"> </v>
      </c>
      <c r="L41" s="13" t="str">
        <f>IFERROR(IF($D41=0," ",IF(TEMA="NOMBRE",VLOOKUP($D41,Datos[#All],10,0),IF(TEMA="IDENTIFICACIÓN",VLOOKUP($D41,Busqueda_Cedula,9,0))))," ")</f>
        <v xml:space="preserve"> </v>
      </c>
      <c r="M41" s="14" t="str">
        <f>IFERROR(IF($D41=0," ",IF(TEMA="NOMBRE",VLOOKUP($D41,Datos[#All],11,0),IF(TEMA="IDENTIFICACIÓN",VLOOKUP($D41,Busqueda_Cedula,10,0))))," ")</f>
        <v xml:space="preserve"> </v>
      </c>
    </row>
    <row r="42" spans="4:13" x14ac:dyDescent="0.25">
      <c r="D42" s="16">
        <f t="shared" si="0"/>
        <v>30</v>
      </c>
      <c r="F42" s="10" t="str">
        <f>IFERROR(IF($D42=0," ",IF(TEMA="NOMBRE",VLOOKUP($D42,Datos[#All],4,0),IF(TEMA="IDENTIFICACIÓN",VLOOKUP($D42,Busqueda_Cedula,3,0))))," ")</f>
        <v xml:space="preserve"> </v>
      </c>
      <c r="G42" s="10" t="str">
        <f>IFERROR(IF($D42=0," ",IF(TEMA="NOMBRE",VLOOKUP($D42,Datos[#All],5,0),IF(TEMA="IDENTIFICACIÓN",VLOOKUP($D42,Busqueda_Cedula,4,0))))," ")</f>
        <v xml:space="preserve"> </v>
      </c>
      <c r="H42" s="11" t="str">
        <f>IFERROR(IF($D42=0," ",IF(TEMA="NOMBRE",VLOOKUP($D42,Datos[#All],6,0),IF(TEMA="IDENTIFICACIÓN",VLOOKUP($D42,Busqueda_Cedula,5,0))))," ")</f>
        <v xml:space="preserve"> </v>
      </c>
      <c r="I42" s="10" t="str">
        <f>IFERROR(IF($D42=0," ",IF(TEMA="NOMBRE",VLOOKUP($D42,Datos[#All],7,0),IF(TEMA="IDENTIFICACIÓN",VLOOKUP($D42,Busqueda_Cedula,6,0))))," ")</f>
        <v xml:space="preserve"> </v>
      </c>
      <c r="J42" s="12" t="str">
        <f>IFERROR(IF($D42=0," ",IF(TEMA="NOMBRE",VLOOKUP($D42,Datos[#All],8,0),IF(TEMA="IDENTIFICACIÓN",VLOOKUP($D42,Busqueda_Cedula,7,0))))," ")</f>
        <v xml:space="preserve"> </v>
      </c>
      <c r="K42" s="11" t="str">
        <f>IFERROR(IF($D42=0," ",IF(TEMA="NOMBRE",VLOOKUP($D42,Datos[#All],9,0),IF(TEMA="IDENTIFICACIÓN",VLOOKUP($D42,Busqueda_Cedula,8,0))))," ")</f>
        <v xml:space="preserve"> </v>
      </c>
      <c r="L42" s="13" t="str">
        <f>IFERROR(IF($D42=0," ",IF(TEMA="NOMBRE",VLOOKUP($D42,Datos[#All],10,0),IF(TEMA="IDENTIFICACIÓN",VLOOKUP($D42,Busqueda_Cedula,9,0))))," ")</f>
        <v xml:space="preserve"> </v>
      </c>
      <c r="M42" s="14" t="str">
        <f>IFERROR(IF($D42=0," ",IF(TEMA="NOMBRE",VLOOKUP($D42,Datos[#All],11,0),IF(TEMA="IDENTIFICACIÓN",VLOOKUP($D42,Busqueda_Cedula,10,0))))," ")</f>
        <v xml:space="preserve"> </v>
      </c>
    </row>
    <row r="43" spans="4:13" x14ac:dyDescent="0.25">
      <c r="D43" s="16">
        <f t="shared" si="0"/>
        <v>31</v>
      </c>
      <c r="F43" s="10" t="str">
        <f>IFERROR(IF($D43=0," ",IF(TEMA="NOMBRE",VLOOKUP($D43,Datos[#All],4,0),IF(TEMA="IDENTIFICACIÓN",VLOOKUP($D43,Busqueda_Cedula,3,0))))," ")</f>
        <v xml:space="preserve"> </v>
      </c>
      <c r="G43" s="10" t="str">
        <f>IFERROR(IF($D43=0," ",IF(TEMA="NOMBRE",VLOOKUP($D43,Datos[#All],5,0),IF(TEMA="IDENTIFICACIÓN",VLOOKUP($D43,Busqueda_Cedula,4,0))))," ")</f>
        <v xml:space="preserve"> </v>
      </c>
      <c r="H43" s="11" t="str">
        <f>IFERROR(IF($D43=0," ",IF(TEMA="NOMBRE",VLOOKUP($D43,Datos[#All],6,0),IF(TEMA="IDENTIFICACIÓN",VLOOKUP($D43,Busqueda_Cedula,5,0))))," ")</f>
        <v xml:space="preserve"> </v>
      </c>
      <c r="I43" s="10" t="str">
        <f>IFERROR(IF($D43=0," ",IF(TEMA="NOMBRE",VLOOKUP($D43,Datos[#All],7,0),IF(TEMA="IDENTIFICACIÓN",VLOOKUP($D43,Busqueda_Cedula,6,0))))," ")</f>
        <v xml:space="preserve"> </v>
      </c>
      <c r="J43" s="12" t="str">
        <f>IFERROR(IF($D43=0," ",IF(TEMA="NOMBRE",VLOOKUP($D43,Datos[#All],8,0),IF(TEMA="IDENTIFICACIÓN",VLOOKUP($D43,Busqueda_Cedula,7,0))))," ")</f>
        <v xml:space="preserve"> </v>
      </c>
      <c r="K43" s="11" t="str">
        <f>IFERROR(IF($D43=0," ",IF(TEMA="NOMBRE",VLOOKUP($D43,Datos[#All],9,0),IF(TEMA="IDENTIFICACIÓN",VLOOKUP($D43,Busqueda_Cedula,8,0))))," ")</f>
        <v xml:space="preserve"> </v>
      </c>
      <c r="L43" s="13" t="str">
        <f>IFERROR(IF($D43=0," ",IF(TEMA="NOMBRE",VLOOKUP($D43,Datos[#All],10,0),IF(TEMA="IDENTIFICACIÓN",VLOOKUP($D43,Busqueda_Cedula,9,0))))," ")</f>
        <v xml:space="preserve"> </v>
      </c>
      <c r="M43" s="14" t="str">
        <f>IFERROR(IF($D43=0," ",IF(TEMA="NOMBRE",VLOOKUP($D43,Datos[#All],11,0),IF(TEMA="IDENTIFICACIÓN",VLOOKUP($D43,Busqueda_Cedula,10,0))))," ")</f>
        <v xml:space="preserve"> </v>
      </c>
    </row>
    <row r="44" spans="4:13" x14ac:dyDescent="0.25">
      <c r="D44" s="16">
        <f t="shared" si="0"/>
        <v>32</v>
      </c>
      <c r="F44" s="10" t="str">
        <f>IFERROR(IF($D44=0," ",IF(TEMA="NOMBRE",VLOOKUP($D44,Datos[#All],4,0),IF(TEMA="IDENTIFICACIÓN",VLOOKUP($D44,Busqueda_Cedula,3,0))))," ")</f>
        <v xml:space="preserve"> </v>
      </c>
      <c r="G44" s="10" t="str">
        <f>IFERROR(IF($D44=0," ",IF(TEMA="NOMBRE",VLOOKUP($D44,Datos[#All],5,0),IF(TEMA="IDENTIFICACIÓN",VLOOKUP($D44,Busqueda_Cedula,4,0))))," ")</f>
        <v xml:space="preserve"> </v>
      </c>
      <c r="H44" s="11" t="str">
        <f>IFERROR(IF($D44=0," ",IF(TEMA="NOMBRE",VLOOKUP($D44,Datos[#All],6,0),IF(TEMA="IDENTIFICACIÓN",VLOOKUP($D44,Busqueda_Cedula,5,0))))," ")</f>
        <v xml:space="preserve"> </v>
      </c>
      <c r="I44" s="10" t="str">
        <f>IFERROR(IF($D44=0," ",IF(TEMA="NOMBRE",VLOOKUP($D44,Datos[#All],7,0),IF(TEMA="IDENTIFICACIÓN",VLOOKUP($D44,Busqueda_Cedula,6,0))))," ")</f>
        <v xml:space="preserve"> </v>
      </c>
      <c r="J44" s="12" t="str">
        <f>IFERROR(IF($D44=0," ",IF(TEMA="NOMBRE",VLOOKUP($D44,Datos[#All],8,0),IF(TEMA="IDENTIFICACIÓN",VLOOKUP($D44,Busqueda_Cedula,7,0))))," ")</f>
        <v xml:space="preserve"> </v>
      </c>
      <c r="K44" s="11" t="str">
        <f>IFERROR(IF($D44=0," ",IF(TEMA="NOMBRE",VLOOKUP($D44,Datos[#All],9,0),IF(TEMA="IDENTIFICACIÓN",VLOOKUP($D44,Busqueda_Cedula,8,0))))," ")</f>
        <v xml:space="preserve"> </v>
      </c>
      <c r="L44" s="13" t="str">
        <f>IFERROR(IF($D44=0," ",IF(TEMA="NOMBRE",VLOOKUP($D44,Datos[#All],10,0),IF(TEMA="IDENTIFICACIÓN",VLOOKUP($D44,Busqueda_Cedula,9,0))))," ")</f>
        <v xml:space="preserve"> </v>
      </c>
      <c r="M44" s="14" t="str">
        <f>IFERROR(IF($D44=0," ",IF(TEMA="NOMBRE",VLOOKUP($D44,Datos[#All],11,0),IF(TEMA="IDENTIFICACIÓN",VLOOKUP($D44,Busqueda_Cedula,10,0))))," ")</f>
        <v xml:space="preserve"> </v>
      </c>
    </row>
    <row r="45" spans="4:13" x14ac:dyDescent="0.25">
      <c r="D45" s="16">
        <f t="shared" si="0"/>
        <v>33</v>
      </c>
      <c r="F45" s="10" t="str">
        <f>IFERROR(IF($D45=0," ",IF(TEMA="NOMBRE",VLOOKUP($D45,Datos[#All],4,0),IF(TEMA="IDENTIFICACIÓN",VLOOKUP($D45,Busqueda_Cedula,3,0))))," ")</f>
        <v xml:space="preserve"> </v>
      </c>
      <c r="G45" s="10" t="str">
        <f>IFERROR(IF($D45=0," ",IF(TEMA="NOMBRE",VLOOKUP($D45,Datos[#All],5,0),IF(TEMA="IDENTIFICACIÓN",VLOOKUP($D45,Busqueda_Cedula,4,0))))," ")</f>
        <v xml:space="preserve"> </v>
      </c>
      <c r="H45" s="11" t="str">
        <f>IFERROR(IF($D45=0," ",IF(TEMA="NOMBRE",VLOOKUP($D45,Datos[#All],6,0),IF(TEMA="IDENTIFICACIÓN",VLOOKUP($D45,Busqueda_Cedula,5,0))))," ")</f>
        <v xml:space="preserve"> </v>
      </c>
      <c r="I45" s="10" t="str">
        <f>IFERROR(IF($D45=0," ",IF(TEMA="NOMBRE",VLOOKUP($D45,Datos[#All],7,0),IF(TEMA="IDENTIFICACIÓN",VLOOKUP($D45,Busqueda_Cedula,6,0))))," ")</f>
        <v xml:space="preserve"> </v>
      </c>
      <c r="J45" s="12" t="str">
        <f>IFERROR(IF($D45=0," ",IF(TEMA="NOMBRE",VLOOKUP($D45,Datos[#All],8,0),IF(TEMA="IDENTIFICACIÓN",VLOOKUP($D45,Busqueda_Cedula,7,0))))," ")</f>
        <v xml:space="preserve"> </v>
      </c>
      <c r="K45" s="11" t="str">
        <f>IFERROR(IF($D45=0," ",IF(TEMA="NOMBRE",VLOOKUP($D45,Datos[#All],9,0),IF(TEMA="IDENTIFICACIÓN",VLOOKUP($D45,Busqueda_Cedula,8,0))))," ")</f>
        <v xml:space="preserve"> </v>
      </c>
      <c r="L45" s="13" t="str">
        <f>IFERROR(IF($D45=0," ",IF(TEMA="NOMBRE",VLOOKUP($D45,Datos[#All],10,0),IF(TEMA="IDENTIFICACIÓN",VLOOKUP($D45,Busqueda_Cedula,9,0))))," ")</f>
        <v xml:space="preserve"> </v>
      </c>
      <c r="M45" s="14" t="str">
        <f>IFERROR(IF($D45=0," ",IF(TEMA="NOMBRE",VLOOKUP($D45,Datos[#All],11,0),IF(TEMA="IDENTIFICACIÓN",VLOOKUP($D45,Busqueda_Cedula,10,0))))," ")</f>
        <v xml:space="preserve"> </v>
      </c>
    </row>
    <row r="46" spans="4:13" x14ac:dyDescent="0.25">
      <c r="D46" s="16">
        <f t="shared" si="0"/>
        <v>34</v>
      </c>
      <c r="F46" s="10" t="str">
        <f>IFERROR(IF($D46=0," ",IF(TEMA="NOMBRE",VLOOKUP($D46,Datos[#All],4,0),IF(TEMA="IDENTIFICACIÓN",VLOOKUP($D46,Busqueda_Cedula,3,0))))," ")</f>
        <v xml:space="preserve"> </v>
      </c>
      <c r="G46" s="10" t="str">
        <f>IFERROR(IF($D46=0," ",IF(TEMA="NOMBRE",VLOOKUP($D46,Datos[#All],5,0),IF(TEMA="IDENTIFICACIÓN",VLOOKUP($D46,Busqueda_Cedula,4,0))))," ")</f>
        <v xml:space="preserve"> </v>
      </c>
      <c r="H46" s="11" t="str">
        <f>IFERROR(IF($D46=0," ",IF(TEMA="NOMBRE",VLOOKUP($D46,Datos[#All],6,0),IF(TEMA="IDENTIFICACIÓN",VLOOKUP($D46,Busqueda_Cedula,5,0))))," ")</f>
        <v xml:space="preserve"> </v>
      </c>
      <c r="I46" s="10" t="str">
        <f>IFERROR(IF($D46=0," ",IF(TEMA="NOMBRE",VLOOKUP($D46,Datos[#All],7,0),IF(TEMA="IDENTIFICACIÓN",VLOOKUP($D46,Busqueda_Cedula,6,0))))," ")</f>
        <v xml:space="preserve"> </v>
      </c>
      <c r="J46" s="12" t="str">
        <f>IFERROR(IF($D46=0," ",IF(TEMA="NOMBRE",VLOOKUP($D46,Datos[#All],8,0),IF(TEMA="IDENTIFICACIÓN",VLOOKUP($D46,Busqueda_Cedula,7,0))))," ")</f>
        <v xml:space="preserve"> </v>
      </c>
      <c r="K46" s="11" t="str">
        <f>IFERROR(IF($D46=0," ",IF(TEMA="NOMBRE",VLOOKUP($D46,Datos[#All],9,0),IF(TEMA="IDENTIFICACIÓN",VLOOKUP($D46,Busqueda_Cedula,8,0))))," ")</f>
        <v xml:space="preserve"> </v>
      </c>
      <c r="L46" s="13" t="str">
        <f>IFERROR(IF($D46=0," ",IF(TEMA="NOMBRE",VLOOKUP($D46,Datos[#All],10,0),IF(TEMA="IDENTIFICACIÓN",VLOOKUP($D46,Busqueda_Cedula,9,0))))," ")</f>
        <v xml:space="preserve"> </v>
      </c>
      <c r="M46" s="14" t="str">
        <f>IFERROR(IF($D46=0," ",IF(TEMA="NOMBRE",VLOOKUP($D46,Datos[#All],11,0),IF(TEMA="IDENTIFICACIÓN",VLOOKUP($D46,Busqueda_Cedula,10,0))))," ")</f>
        <v xml:space="preserve"> </v>
      </c>
    </row>
    <row r="47" spans="4:13" x14ac:dyDescent="0.25">
      <c r="D47" s="16">
        <f t="shared" si="0"/>
        <v>35</v>
      </c>
      <c r="F47" s="10" t="str">
        <f>IFERROR(IF($D47=0," ",IF(TEMA="NOMBRE",VLOOKUP($D47,Datos[#All],4,0),IF(TEMA="IDENTIFICACIÓN",VLOOKUP($D47,Busqueda_Cedula,3,0))))," ")</f>
        <v xml:space="preserve"> </v>
      </c>
      <c r="G47" s="10" t="str">
        <f>IFERROR(IF($D47=0," ",IF(TEMA="NOMBRE",VLOOKUP($D47,Datos[#All],5,0),IF(TEMA="IDENTIFICACIÓN",VLOOKUP($D47,Busqueda_Cedula,4,0))))," ")</f>
        <v xml:space="preserve"> </v>
      </c>
      <c r="H47" s="11" t="str">
        <f>IFERROR(IF($D47=0," ",IF(TEMA="NOMBRE",VLOOKUP($D47,Datos[#All],6,0),IF(TEMA="IDENTIFICACIÓN",VLOOKUP($D47,Busqueda_Cedula,5,0))))," ")</f>
        <v xml:space="preserve"> </v>
      </c>
      <c r="I47" s="10" t="str">
        <f>IFERROR(IF($D47=0," ",IF(TEMA="NOMBRE",VLOOKUP($D47,Datos[#All],7,0),IF(TEMA="IDENTIFICACIÓN",VLOOKUP($D47,Busqueda_Cedula,6,0))))," ")</f>
        <v xml:space="preserve"> </v>
      </c>
      <c r="J47" s="12" t="str">
        <f>IFERROR(IF($D47=0," ",IF(TEMA="NOMBRE",VLOOKUP($D47,Datos[#All],8,0),IF(TEMA="IDENTIFICACIÓN",VLOOKUP($D47,Busqueda_Cedula,7,0))))," ")</f>
        <v xml:space="preserve"> </v>
      </c>
      <c r="K47" s="11" t="str">
        <f>IFERROR(IF($D47=0," ",IF(TEMA="NOMBRE",VLOOKUP($D47,Datos[#All],9,0),IF(TEMA="IDENTIFICACIÓN",VLOOKUP($D47,Busqueda_Cedula,8,0))))," ")</f>
        <v xml:space="preserve"> </v>
      </c>
      <c r="L47" s="13" t="str">
        <f>IFERROR(IF($D47=0," ",IF(TEMA="NOMBRE",VLOOKUP($D47,Datos[#All],10,0),IF(TEMA="IDENTIFICACIÓN",VLOOKUP($D47,Busqueda_Cedula,9,0))))," ")</f>
        <v xml:space="preserve"> </v>
      </c>
      <c r="M47" s="14" t="str">
        <f>IFERROR(IF($D47=0," ",IF(TEMA="NOMBRE",VLOOKUP($D47,Datos[#All],11,0),IF(TEMA="IDENTIFICACIÓN",VLOOKUP($D47,Busqueda_Cedula,10,0))))," ")</f>
        <v xml:space="preserve"> </v>
      </c>
    </row>
    <row r="48" spans="4:13" x14ac:dyDescent="0.25">
      <c r="D48" s="16">
        <f t="shared" si="0"/>
        <v>36</v>
      </c>
      <c r="F48" s="10" t="str">
        <f>IFERROR(IF($D48=0," ",IF(TEMA="NOMBRE",VLOOKUP($D48,Datos[#All],4,0),IF(TEMA="IDENTIFICACIÓN",VLOOKUP($D48,Busqueda_Cedula,3,0))))," ")</f>
        <v xml:space="preserve"> </v>
      </c>
      <c r="G48" s="10" t="str">
        <f>IFERROR(IF($D48=0," ",IF(TEMA="NOMBRE",VLOOKUP($D48,Datos[#All],5,0),IF(TEMA="IDENTIFICACIÓN",VLOOKUP($D48,Busqueda_Cedula,4,0))))," ")</f>
        <v xml:space="preserve"> </v>
      </c>
      <c r="H48" s="11" t="str">
        <f>IFERROR(IF($D48=0," ",IF(TEMA="NOMBRE",VLOOKUP($D48,Datos[#All],6,0),IF(TEMA="IDENTIFICACIÓN",VLOOKUP($D48,Busqueda_Cedula,5,0))))," ")</f>
        <v xml:space="preserve"> </v>
      </c>
      <c r="I48" s="10" t="str">
        <f>IFERROR(IF($D48=0," ",IF(TEMA="NOMBRE",VLOOKUP($D48,Datos[#All],7,0),IF(TEMA="IDENTIFICACIÓN",VLOOKUP($D48,Busqueda_Cedula,6,0))))," ")</f>
        <v xml:space="preserve"> </v>
      </c>
      <c r="J48" s="12" t="str">
        <f>IFERROR(IF($D48=0," ",IF(TEMA="NOMBRE",VLOOKUP($D48,Datos[#All],8,0),IF(TEMA="IDENTIFICACIÓN",VLOOKUP($D48,Busqueda_Cedula,7,0))))," ")</f>
        <v xml:space="preserve"> </v>
      </c>
      <c r="K48" s="11" t="str">
        <f>IFERROR(IF($D48=0," ",IF(TEMA="NOMBRE",VLOOKUP($D48,Datos[#All],9,0),IF(TEMA="IDENTIFICACIÓN",VLOOKUP($D48,Busqueda_Cedula,8,0))))," ")</f>
        <v xml:space="preserve"> </v>
      </c>
      <c r="L48" s="13" t="str">
        <f>IFERROR(IF($D48=0," ",IF(TEMA="NOMBRE",VLOOKUP($D48,Datos[#All],10,0),IF(TEMA="IDENTIFICACIÓN",VLOOKUP($D48,Busqueda_Cedula,9,0))))," ")</f>
        <v xml:space="preserve"> </v>
      </c>
      <c r="M48" s="14" t="str">
        <f>IFERROR(IF($D48=0," ",IF(TEMA="NOMBRE",VLOOKUP($D48,Datos[#All],11,0),IF(TEMA="IDENTIFICACIÓN",VLOOKUP($D48,Busqueda_Cedula,10,0))))," ")</f>
        <v xml:space="preserve"> </v>
      </c>
    </row>
    <row r="49" spans="4:13" x14ac:dyDescent="0.25">
      <c r="D49" s="16">
        <f t="shared" si="0"/>
        <v>37</v>
      </c>
      <c r="F49" s="10" t="str">
        <f>IFERROR(IF($D49=0," ",IF(TEMA="NOMBRE",VLOOKUP($D49,Datos[#All],4,0),IF(TEMA="IDENTIFICACIÓN",VLOOKUP($D49,Busqueda_Cedula,3,0))))," ")</f>
        <v xml:space="preserve"> </v>
      </c>
      <c r="G49" s="10" t="str">
        <f>IFERROR(IF($D49=0," ",IF(TEMA="NOMBRE",VLOOKUP($D49,Datos[#All],5,0),IF(TEMA="IDENTIFICACIÓN",VLOOKUP($D49,Busqueda_Cedula,4,0))))," ")</f>
        <v xml:space="preserve"> </v>
      </c>
      <c r="H49" s="11" t="str">
        <f>IFERROR(IF($D49=0," ",IF(TEMA="NOMBRE",VLOOKUP($D49,Datos[#All],6,0),IF(TEMA="IDENTIFICACIÓN",VLOOKUP($D49,Busqueda_Cedula,5,0))))," ")</f>
        <v xml:space="preserve"> </v>
      </c>
      <c r="I49" s="10" t="str">
        <f>IFERROR(IF($D49=0," ",IF(TEMA="NOMBRE",VLOOKUP($D49,Datos[#All],7,0),IF(TEMA="IDENTIFICACIÓN",VLOOKUP($D49,Busqueda_Cedula,6,0))))," ")</f>
        <v xml:space="preserve"> </v>
      </c>
      <c r="J49" s="12" t="str">
        <f>IFERROR(IF($D49=0," ",IF(TEMA="NOMBRE",VLOOKUP($D49,Datos[#All],8,0),IF(TEMA="IDENTIFICACIÓN",VLOOKUP($D49,Busqueda_Cedula,7,0))))," ")</f>
        <v xml:space="preserve"> </v>
      </c>
      <c r="K49" s="11" t="str">
        <f>IFERROR(IF($D49=0," ",IF(TEMA="NOMBRE",VLOOKUP($D49,Datos[#All],9,0),IF(TEMA="IDENTIFICACIÓN",VLOOKUP($D49,Busqueda_Cedula,8,0))))," ")</f>
        <v xml:space="preserve"> </v>
      </c>
      <c r="L49" s="13" t="str">
        <f>IFERROR(IF($D49=0," ",IF(TEMA="NOMBRE",VLOOKUP($D49,Datos[#All],10,0),IF(TEMA="IDENTIFICACIÓN",VLOOKUP($D49,Busqueda_Cedula,9,0))))," ")</f>
        <v xml:space="preserve"> </v>
      </c>
      <c r="M49" s="14" t="str">
        <f>IFERROR(IF($D49=0," ",IF(TEMA="NOMBRE",VLOOKUP($D49,Datos[#All],11,0),IF(TEMA="IDENTIFICACIÓN",VLOOKUP($D49,Busqueda_Cedula,10,0))))," ")</f>
        <v xml:space="preserve"> </v>
      </c>
    </row>
    <row r="50" spans="4:13" x14ac:dyDescent="0.25">
      <c r="D50" s="16">
        <f t="shared" si="0"/>
        <v>38</v>
      </c>
      <c r="F50" s="10" t="str">
        <f>IFERROR(IF($D50=0," ",IF(TEMA="NOMBRE",VLOOKUP($D50,Datos[#All],4,0),IF(TEMA="IDENTIFICACIÓN",VLOOKUP($D50,Busqueda_Cedula,3,0))))," ")</f>
        <v xml:space="preserve"> </v>
      </c>
      <c r="G50" s="10" t="str">
        <f>IFERROR(IF($D50=0," ",IF(TEMA="NOMBRE",VLOOKUP($D50,Datos[#All],5,0),IF(TEMA="IDENTIFICACIÓN",VLOOKUP($D50,Busqueda_Cedula,4,0))))," ")</f>
        <v xml:space="preserve"> </v>
      </c>
      <c r="H50" s="11" t="str">
        <f>IFERROR(IF($D50=0," ",IF(TEMA="NOMBRE",VLOOKUP($D50,Datos[#All],6,0),IF(TEMA="IDENTIFICACIÓN",VLOOKUP($D50,Busqueda_Cedula,5,0))))," ")</f>
        <v xml:space="preserve"> </v>
      </c>
      <c r="I50" s="10" t="str">
        <f>IFERROR(IF($D50=0," ",IF(TEMA="NOMBRE",VLOOKUP($D50,Datos[#All],7,0),IF(TEMA="IDENTIFICACIÓN",VLOOKUP($D50,Busqueda_Cedula,6,0))))," ")</f>
        <v xml:space="preserve"> </v>
      </c>
      <c r="J50" s="12" t="str">
        <f>IFERROR(IF($D50=0," ",IF(TEMA="NOMBRE",VLOOKUP($D50,Datos[#All],8,0),IF(TEMA="IDENTIFICACIÓN",VLOOKUP($D50,Busqueda_Cedula,7,0))))," ")</f>
        <v xml:space="preserve"> </v>
      </c>
      <c r="K50" s="11" t="str">
        <f>IFERROR(IF($D50=0," ",IF(TEMA="NOMBRE",VLOOKUP($D50,Datos[#All],9,0),IF(TEMA="IDENTIFICACIÓN",VLOOKUP($D50,Busqueda_Cedula,8,0))))," ")</f>
        <v xml:space="preserve"> </v>
      </c>
      <c r="L50" s="13" t="str">
        <f>IFERROR(IF($D50=0," ",IF(TEMA="NOMBRE",VLOOKUP($D50,Datos[#All],10,0),IF(TEMA="IDENTIFICACIÓN",VLOOKUP($D50,Busqueda_Cedula,9,0))))," ")</f>
        <v xml:space="preserve"> </v>
      </c>
      <c r="M50" s="14" t="str">
        <f>IFERROR(IF($D50=0," ",IF(TEMA="NOMBRE",VLOOKUP($D50,Datos[#All],11,0),IF(TEMA="IDENTIFICACIÓN",VLOOKUP($D50,Busqueda_Cedula,10,0))))," ")</f>
        <v xml:space="preserve"> </v>
      </c>
    </row>
    <row r="51" spans="4:13" x14ac:dyDescent="0.25">
      <c r="D51" s="16">
        <f t="shared" si="0"/>
        <v>39</v>
      </c>
      <c r="F51" s="10" t="str">
        <f>IFERROR(IF($D51=0," ",IF(TEMA="NOMBRE",VLOOKUP($D51,Datos[#All],4,0),IF(TEMA="IDENTIFICACIÓN",VLOOKUP($D51,Busqueda_Cedula,3,0))))," ")</f>
        <v xml:space="preserve"> </v>
      </c>
      <c r="G51" s="10" t="str">
        <f>IFERROR(IF($D51=0," ",IF(TEMA="NOMBRE",VLOOKUP($D51,Datos[#All],5,0),IF(TEMA="IDENTIFICACIÓN",VLOOKUP($D51,Busqueda_Cedula,4,0))))," ")</f>
        <v xml:space="preserve"> </v>
      </c>
      <c r="H51" s="11" t="str">
        <f>IFERROR(IF($D51=0," ",IF(TEMA="NOMBRE",VLOOKUP($D51,Datos[#All],6,0),IF(TEMA="IDENTIFICACIÓN",VLOOKUP($D51,Busqueda_Cedula,5,0))))," ")</f>
        <v xml:space="preserve"> </v>
      </c>
      <c r="I51" s="10" t="str">
        <f>IFERROR(IF($D51=0," ",IF(TEMA="NOMBRE",VLOOKUP($D51,Datos[#All],7,0),IF(TEMA="IDENTIFICACIÓN",VLOOKUP($D51,Busqueda_Cedula,6,0))))," ")</f>
        <v xml:space="preserve"> </v>
      </c>
      <c r="J51" s="12" t="str">
        <f>IFERROR(IF($D51=0," ",IF(TEMA="NOMBRE",VLOOKUP($D51,Datos[#All],8,0),IF(TEMA="IDENTIFICACIÓN",VLOOKUP($D51,Busqueda_Cedula,7,0))))," ")</f>
        <v xml:space="preserve"> </v>
      </c>
      <c r="K51" s="11" t="str">
        <f>IFERROR(IF($D51=0," ",IF(TEMA="NOMBRE",VLOOKUP($D51,Datos[#All],9,0),IF(TEMA="IDENTIFICACIÓN",VLOOKUP($D51,Busqueda_Cedula,8,0))))," ")</f>
        <v xml:space="preserve"> </v>
      </c>
      <c r="L51" s="13" t="str">
        <f>IFERROR(IF($D51=0," ",IF(TEMA="NOMBRE",VLOOKUP($D51,Datos[#All],10,0),IF(TEMA="IDENTIFICACIÓN",VLOOKUP($D51,Busqueda_Cedula,9,0))))," ")</f>
        <v xml:space="preserve"> </v>
      </c>
      <c r="M51" s="14" t="str">
        <f>IFERROR(IF($D51=0," ",IF(TEMA="NOMBRE",VLOOKUP($D51,Datos[#All],11,0),IF(TEMA="IDENTIFICACIÓN",VLOOKUP($D51,Busqueda_Cedula,10,0))))," ")</f>
        <v xml:space="preserve"> </v>
      </c>
    </row>
    <row r="52" spans="4:13" x14ac:dyDescent="0.25">
      <c r="D52" s="16">
        <f t="shared" si="0"/>
        <v>40</v>
      </c>
      <c r="F52" s="10" t="str">
        <f>IFERROR(IF($D52=0," ",IF(TEMA="NOMBRE",VLOOKUP($D52,Datos[#All],4,0),IF(TEMA="IDENTIFICACIÓN",VLOOKUP($D52,Busqueda_Cedula,3,0))))," ")</f>
        <v xml:space="preserve"> </v>
      </c>
      <c r="G52" s="10" t="str">
        <f>IFERROR(IF($D52=0," ",IF(TEMA="NOMBRE",VLOOKUP($D52,Datos[#All],5,0),IF(TEMA="IDENTIFICACIÓN",VLOOKUP($D52,Busqueda_Cedula,4,0))))," ")</f>
        <v xml:space="preserve"> </v>
      </c>
      <c r="H52" s="11" t="str">
        <f>IFERROR(IF($D52=0," ",IF(TEMA="NOMBRE",VLOOKUP($D52,Datos[#All],6,0),IF(TEMA="IDENTIFICACIÓN",VLOOKUP($D52,Busqueda_Cedula,5,0))))," ")</f>
        <v xml:space="preserve"> </v>
      </c>
      <c r="I52" s="10" t="str">
        <f>IFERROR(IF($D52=0," ",IF(TEMA="NOMBRE",VLOOKUP($D52,Datos[#All],7,0),IF(TEMA="IDENTIFICACIÓN",VLOOKUP($D52,Busqueda_Cedula,6,0))))," ")</f>
        <v xml:space="preserve"> </v>
      </c>
      <c r="J52" s="12" t="str">
        <f>IFERROR(IF($D52=0," ",IF(TEMA="NOMBRE",VLOOKUP($D52,Datos[#All],8,0),IF(TEMA="IDENTIFICACIÓN",VLOOKUP($D52,Busqueda_Cedula,7,0))))," ")</f>
        <v xml:space="preserve"> </v>
      </c>
      <c r="K52" s="11" t="str">
        <f>IFERROR(IF($D52=0," ",IF(TEMA="NOMBRE",VLOOKUP($D52,Datos[#All],9,0),IF(TEMA="IDENTIFICACIÓN",VLOOKUP($D52,Busqueda_Cedula,8,0))))," ")</f>
        <v xml:space="preserve"> </v>
      </c>
      <c r="L52" s="13" t="str">
        <f>IFERROR(IF($D52=0," ",IF(TEMA="NOMBRE",VLOOKUP($D52,Datos[#All],10,0),IF(TEMA="IDENTIFICACIÓN",VLOOKUP($D52,Busqueda_Cedula,9,0))))," ")</f>
        <v xml:space="preserve"> </v>
      </c>
      <c r="M52" s="14" t="str">
        <f>IFERROR(IF($D52=0," ",IF(TEMA="NOMBRE",VLOOKUP($D52,Datos[#All],11,0),IF(TEMA="IDENTIFICACIÓN",VLOOKUP($D52,Busqueda_Cedula,10,0))))," ")</f>
        <v xml:space="preserve"> </v>
      </c>
    </row>
    <row r="53" spans="4:13" x14ac:dyDescent="0.25">
      <c r="D53" s="16">
        <f t="shared" si="0"/>
        <v>41</v>
      </c>
      <c r="F53" s="10" t="str">
        <f>IFERROR(IF($D53=0," ",IF(TEMA="NOMBRE",VLOOKUP($D53,Datos[#All],4,0),IF(TEMA="IDENTIFICACIÓN",VLOOKUP($D53,Busqueda_Cedula,3,0))))," ")</f>
        <v xml:space="preserve"> </v>
      </c>
      <c r="G53" s="10" t="str">
        <f>IFERROR(IF($D53=0," ",IF(TEMA="NOMBRE",VLOOKUP($D53,Datos[#All],5,0),IF(TEMA="IDENTIFICACIÓN",VLOOKUP($D53,Busqueda_Cedula,4,0))))," ")</f>
        <v xml:space="preserve"> </v>
      </c>
      <c r="H53" s="11" t="str">
        <f>IFERROR(IF($D53=0," ",IF(TEMA="NOMBRE",VLOOKUP($D53,Datos[#All],6,0),IF(TEMA="IDENTIFICACIÓN",VLOOKUP($D53,Busqueda_Cedula,5,0))))," ")</f>
        <v xml:space="preserve"> </v>
      </c>
      <c r="I53" s="10" t="str">
        <f>IFERROR(IF($D53=0," ",IF(TEMA="NOMBRE",VLOOKUP($D53,Datos[#All],7,0),IF(TEMA="IDENTIFICACIÓN",VLOOKUP($D53,Busqueda_Cedula,6,0))))," ")</f>
        <v xml:space="preserve"> </v>
      </c>
      <c r="J53" s="12" t="str">
        <f>IFERROR(IF($D53=0," ",IF(TEMA="NOMBRE",VLOOKUP($D53,Datos[#All],8,0),IF(TEMA="IDENTIFICACIÓN",VLOOKUP($D53,Busqueda_Cedula,7,0))))," ")</f>
        <v xml:space="preserve"> </v>
      </c>
      <c r="K53" s="11" t="str">
        <f>IFERROR(IF($D53=0," ",IF(TEMA="NOMBRE",VLOOKUP($D53,Datos[#All],9,0),IF(TEMA="IDENTIFICACIÓN",VLOOKUP($D53,Busqueda_Cedula,8,0))))," ")</f>
        <v xml:space="preserve"> </v>
      </c>
      <c r="L53" s="13" t="str">
        <f>IFERROR(IF($D53=0," ",IF(TEMA="NOMBRE",VLOOKUP($D53,Datos[#All],10,0),IF(TEMA="IDENTIFICACIÓN",VLOOKUP($D53,Busqueda_Cedula,9,0))))," ")</f>
        <v xml:space="preserve"> </v>
      </c>
      <c r="M53" s="14" t="str">
        <f>IFERROR(IF($D53=0," ",IF(TEMA="NOMBRE",VLOOKUP($D53,Datos[#All],11,0),IF(TEMA="IDENTIFICACIÓN",VLOOKUP($D53,Busqueda_Cedula,10,0))))," ")</f>
        <v xml:space="preserve"> </v>
      </c>
    </row>
    <row r="54" spans="4:13" x14ac:dyDescent="0.25">
      <c r="D54" s="16">
        <f t="shared" si="0"/>
        <v>42</v>
      </c>
      <c r="F54" s="10" t="str">
        <f>IFERROR(IF($D54=0," ",IF(TEMA="NOMBRE",VLOOKUP($D54,Datos[#All],4,0),IF(TEMA="IDENTIFICACIÓN",VLOOKUP($D54,Busqueda_Cedula,3,0))))," ")</f>
        <v xml:space="preserve"> </v>
      </c>
      <c r="G54" s="10" t="str">
        <f>IFERROR(IF($D54=0," ",IF(TEMA="NOMBRE",VLOOKUP($D54,Datos[#All],5,0),IF(TEMA="IDENTIFICACIÓN",VLOOKUP($D54,Busqueda_Cedula,4,0))))," ")</f>
        <v xml:space="preserve"> </v>
      </c>
      <c r="H54" s="11" t="str">
        <f>IFERROR(IF($D54=0," ",IF(TEMA="NOMBRE",VLOOKUP($D54,Datos[#All],6,0),IF(TEMA="IDENTIFICACIÓN",VLOOKUP($D54,Busqueda_Cedula,5,0))))," ")</f>
        <v xml:space="preserve"> </v>
      </c>
      <c r="I54" s="10" t="str">
        <f>IFERROR(IF($D54=0," ",IF(TEMA="NOMBRE",VLOOKUP($D54,Datos[#All],7,0),IF(TEMA="IDENTIFICACIÓN",VLOOKUP($D54,Busqueda_Cedula,6,0))))," ")</f>
        <v xml:space="preserve"> </v>
      </c>
      <c r="J54" s="12" t="str">
        <f>IFERROR(IF($D54=0," ",IF(TEMA="NOMBRE",VLOOKUP($D54,Datos[#All],8,0),IF(TEMA="IDENTIFICACIÓN",VLOOKUP($D54,Busqueda_Cedula,7,0))))," ")</f>
        <v xml:space="preserve"> </v>
      </c>
      <c r="K54" s="11" t="str">
        <f>IFERROR(IF($D54=0," ",IF(TEMA="NOMBRE",VLOOKUP($D54,Datos[#All],9,0),IF(TEMA="IDENTIFICACIÓN",VLOOKUP($D54,Busqueda_Cedula,8,0))))," ")</f>
        <v xml:space="preserve"> </v>
      </c>
      <c r="L54" s="13" t="str">
        <f>IFERROR(IF($D54=0," ",IF(TEMA="NOMBRE",VLOOKUP($D54,Datos[#All],10,0),IF(TEMA="IDENTIFICACIÓN",VLOOKUP($D54,Busqueda_Cedula,9,0))))," ")</f>
        <v xml:space="preserve"> </v>
      </c>
      <c r="M54" s="14" t="str">
        <f>IFERROR(IF($D54=0," ",IF(TEMA="NOMBRE",VLOOKUP($D54,Datos[#All],11,0),IF(TEMA="IDENTIFICACIÓN",VLOOKUP($D54,Busqueda_Cedula,10,0))))," ")</f>
        <v xml:space="preserve"> </v>
      </c>
    </row>
    <row r="55" spans="4:13" x14ac:dyDescent="0.25">
      <c r="D55" s="16">
        <f t="shared" si="0"/>
        <v>43</v>
      </c>
      <c r="F55" s="10" t="str">
        <f>IFERROR(IF($D55=0," ",IF(TEMA="NOMBRE",VLOOKUP($D55,Datos[#All],4,0),IF(TEMA="IDENTIFICACIÓN",VLOOKUP($D55,Busqueda_Cedula,3,0))))," ")</f>
        <v xml:space="preserve"> </v>
      </c>
      <c r="G55" s="10" t="str">
        <f>IFERROR(IF($D55=0," ",IF(TEMA="NOMBRE",VLOOKUP($D55,Datos[#All],5,0),IF(TEMA="IDENTIFICACIÓN",VLOOKUP($D55,Busqueda_Cedula,4,0))))," ")</f>
        <v xml:space="preserve"> </v>
      </c>
      <c r="H55" s="11" t="str">
        <f>IFERROR(IF($D55=0," ",IF(TEMA="NOMBRE",VLOOKUP($D55,Datos[#All],6,0),IF(TEMA="IDENTIFICACIÓN",VLOOKUP($D55,Busqueda_Cedula,5,0))))," ")</f>
        <v xml:space="preserve"> </v>
      </c>
      <c r="I55" s="10" t="str">
        <f>IFERROR(IF($D55=0," ",IF(TEMA="NOMBRE",VLOOKUP($D55,Datos[#All],7,0),IF(TEMA="IDENTIFICACIÓN",VLOOKUP($D55,Busqueda_Cedula,6,0))))," ")</f>
        <v xml:space="preserve"> </v>
      </c>
      <c r="J55" s="12" t="str">
        <f>IFERROR(IF($D55=0," ",IF(TEMA="NOMBRE",VLOOKUP($D55,Datos[#All],8,0),IF(TEMA="IDENTIFICACIÓN",VLOOKUP($D55,Busqueda_Cedula,7,0))))," ")</f>
        <v xml:space="preserve"> </v>
      </c>
      <c r="K55" s="11" t="str">
        <f>IFERROR(IF($D55=0," ",IF(TEMA="NOMBRE",VLOOKUP($D55,Datos[#All],9,0),IF(TEMA="IDENTIFICACIÓN",VLOOKUP($D55,Busqueda_Cedula,8,0))))," ")</f>
        <v xml:space="preserve"> </v>
      </c>
      <c r="L55" s="13" t="str">
        <f>IFERROR(IF($D55=0," ",IF(TEMA="NOMBRE",VLOOKUP($D55,Datos[#All],10,0),IF(TEMA="IDENTIFICACIÓN",VLOOKUP($D55,Busqueda_Cedula,9,0))))," ")</f>
        <v xml:space="preserve"> </v>
      </c>
      <c r="M55" s="14" t="str">
        <f>IFERROR(IF($D55=0," ",IF(TEMA="NOMBRE",VLOOKUP($D55,Datos[#All],11,0),IF(TEMA="IDENTIFICACIÓN",VLOOKUP($D55,Busqueda_Cedula,10,0))))," ")</f>
        <v xml:space="preserve"> </v>
      </c>
    </row>
    <row r="56" spans="4:13" x14ac:dyDescent="0.25">
      <c r="D56" s="16">
        <f t="shared" si="0"/>
        <v>44</v>
      </c>
      <c r="F56" s="10" t="str">
        <f>IFERROR(IF($D56=0," ",IF(TEMA="NOMBRE",VLOOKUP($D56,Datos[#All],4,0),IF(TEMA="IDENTIFICACIÓN",VLOOKUP($D56,Busqueda_Cedula,3,0))))," ")</f>
        <v xml:space="preserve"> </v>
      </c>
      <c r="G56" s="10" t="str">
        <f>IFERROR(IF($D56=0," ",IF(TEMA="NOMBRE",VLOOKUP($D56,Datos[#All],5,0),IF(TEMA="IDENTIFICACIÓN",VLOOKUP($D56,Busqueda_Cedula,4,0))))," ")</f>
        <v xml:space="preserve"> </v>
      </c>
      <c r="H56" s="11" t="str">
        <f>IFERROR(IF($D56=0," ",IF(TEMA="NOMBRE",VLOOKUP($D56,Datos[#All],6,0),IF(TEMA="IDENTIFICACIÓN",VLOOKUP($D56,Busqueda_Cedula,5,0))))," ")</f>
        <v xml:space="preserve"> </v>
      </c>
      <c r="I56" s="10" t="str">
        <f>IFERROR(IF($D56=0," ",IF(TEMA="NOMBRE",VLOOKUP($D56,Datos[#All],7,0),IF(TEMA="IDENTIFICACIÓN",VLOOKUP($D56,Busqueda_Cedula,6,0))))," ")</f>
        <v xml:space="preserve"> </v>
      </c>
      <c r="J56" s="12" t="str">
        <f>IFERROR(IF($D56=0," ",IF(TEMA="NOMBRE",VLOOKUP($D56,Datos[#All],8,0),IF(TEMA="IDENTIFICACIÓN",VLOOKUP($D56,Busqueda_Cedula,7,0))))," ")</f>
        <v xml:space="preserve"> </v>
      </c>
      <c r="K56" s="11" t="str">
        <f>IFERROR(IF($D56=0," ",IF(TEMA="NOMBRE",VLOOKUP($D56,Datos[#All],9,0),IF(TEMA="IDENTIFICACIÓN",VLOOKUP($D56,Busqueda_Cedula,8,0))))," ")</f>
        <v xml:space="preserve"> </v>
      </c>
      <c r="L56" s="13" t="str">
        <f>IFERROR(IF($D56=0," ",IF(TEMA="NOMBRE",VLOOKUP($D56,Datos[#All],10,0),IF(TEMA="IDENTIFICACIÓN",VLOOKUP($D56,Busqueda_Cedula,9,0))))," ")</f>
        <v xml:space="preserve"> </v>
      </c>
      <c r="M56" s="14" t="str">
        <f>IFERROR(IF($D56=0," ",IF(TEMA="NOMBRE",VLOOKUP($D56,Datos[#All],11,0),IF(TEMA="IDENTIFICACIÓN",VLOOKUP($D56,Busqueda_Cedula,10,0))))," ")</f>
        <v xml:space="preserve"> </v>
      </c>
    </row>
    <row r="57" spans="4:13" x14ac:dyDescent="0.25">
      <c r="D57" s="16">
        <f t="shared" si="0"/>
        <v>45</v>
      </c>
      <c r="F57" s="10" t="str">
        <f>IFERROR(IF($D57=0," ",IF(TEMA="NOMBRE",VLOOKUP($D57,Datos[#All],4,0),IF(TEMA="IDENTIFICACIÓN",VLOOKUP($D57,Busqueda_Cedula,3,0))))," ")</f>
        <v xml:space="preserve"> </v>
      </c>
      <c r="G57" s="10" t="str">
        <f>IFERROR(IF($D57=0," ",IF(TEMA="NOMBRE",VLOOKUP($D57,Datos[#All],5,0),IF(TEMA="IDENTIFICACIÓN",VLOOKUP($D57,Busqueda_Cedula,4,0))))," ")</f>
        <v xml:space="preserve"> </v>
      </c>
      <c r="H57" s="11" t="str">
        <f>IFERROR(IF($D57=0," ",IF(TEMA="NOMBRE",VLOOKUP($D57,Datos[#All],6,0),IF(TEMA="IDENTIFICACIÓN",VLOOKUP($D57,Busqueda_Cedula,5,0))))," ")</f>
        <v xml:space="preserve"> </v>
      </c>
      <c r="I57" s="10" t="str">
        <f>IFERROR(IF($D57=0," ",IF(TEMA="NOMBRE",VLOOKUP($D57,Datos[#All],7,0),IF(TEMA="IDENTIFICACIÓN",VLOOKUP($D57,Busqueda_Cedula,6,0))))," ")</f>
        <v xml:space="preserve"> </v>
      </c>
      <c r="J57" s="12" t="str">
        <f>IFERROR(IF($D57=0," ",IF(TEMA="NOMBRE",VLOOKUP($D57,Datos[#All],8,0),IF(TEMA="IDENTIFICACIÓN",VLOOKUP($D57,Busqueda_Cedula,7,0))))," ")</f>
        <v xml:space="preserve"> </v>
      </c>
      <c r="K57" s="11" t="str">
        <f>IFERROR(IF($D57=0," ",IF(TEMA="NOMBRE",VLOOKUP($D57,Datos[#All],9,0),IF(TEMA="IDENTIFICACIÓN",VLOOKUP($D57,Busqueda_Cedula,8,0))))," ")</f>
        <v xml:space="preserve"> </v>
      </c>
      <c r="L57" s="13" t="str">
        <f>IFERROR(IF($D57=0," ",IF(TEMA="NOMBRE",VLOOKUP($D57,Datos[#All],10,0),IF(TEMA="IDENTIFICACIÓN",VLOOKUP($D57,Busqueda_Cedula,9,0))))," ")</f>
        <v xml:space="preserve"> </v>
      </c>
      <c r="M57" s="14" t="str">
        <f>IFERROR(IF($D57=0," ",IF(TEMA="NOMBRE",VLOOKUP($D57,Datos[#All],11,0),IF(TEMA="IDENTIFICACIÓN",VLOOKUP($D57,Busqueda_Cedula,10,0))))," ")</f>
        <v xml:space="preserve"> </v>
      </c>
    </row>
    <row r="58" spans="4:13" x14ac:dyDescent="0.25">
      <c r="D58" s="16">
        <f t="shared" si="0"/>
        <v>46</v>
      </c>
      <c r="F58" s="10" t="str">
        <f>IFERROR(IF($D58=0," ",IF(TEMA="NOMBRE",VLOOKUP($D58,Datos[#All],4,0),IF(TEMA="IDENTIFICACIÓN",VLOOKUP($D58,Busqueda_Cedula,3,0))))," ")</f>
        <v xml:space="preserve"> </v>
      </c>
      <c r="G58" s="10" t="str">
        <f>IFERROR(IF($D58=0," ",IF(TEMA="NOMBRE",VLOOKUP($D58,Datos[#All],5,0),IF(TEMA="IDENTIFICACIÓN",VLOOKUP($D58,Busqueda_Cedula,4,0))))," ")</f>
        <v xml:space="preserve"> </v>
      </c>
      <c r="H58" s="11" t="str">
        <f>IFERROR(IF($D58=0," ",IF(TEMA="NOMBRE",VLOOKUP($D58,Datos[#All],6,0),IF(TEMA="IDENTIFICACIÓN",VLOOKUP($D58,Busqueda_Cedula,5,0))))," ")</f>
        <v xml:space="preserve"> </v>
      </c>
      <c r="I58" s="10" t="str">
        <f>IFERROR(IF($D58=0," ",IF(TEMA="NOMBRE",VLOOKUP($D58,Datos[#All],7,0),IF(TEMA="IDENTIFICACIÓN",VLOOKUP($D58,Busqueda_Cedula,6,0))))," ")</f>
        <v xml:space="preserve"> </v>
      </c>
      <c r="J58" s="12" t="str">
        <f>IFERROR(IF($D58=0," ",IF(TEMA="NOMBRE",VLOOKUP($D58,Datos[#All],8,0),IF(TEMA="IDENTIFICACIÓN",VLOOKUP($D58,Busqueda_Cedula,7,0))))," ")</f>
        <v xml:space="preserve"> </v>
      </c>
      <c r="K58" s="11" t="str">
        <f>IFERROR(IF($D58=0," ",IF(TEMA="NOMBRE",VLOOKUP($D58,Datos[#All],9,0),IF(TEMA="IDENTIFICACIÓN",VLOOKUP($D58,Busqueda_Cedula,8,0))))," ")</f>
        <v xml:space="preserve"> </v>
      </c>
      <c r="L58" s="13" t="str">
        <f>IFERROR(IF($D58=0," ",IF(TEMA="NOMBRE",VLOOKUP($D58,Datos[#All],10,0),IF(TEMA="IDENTIFICACIÓN",VLOOKUP($D58,Busqueda_Cedula,9,0))))," ")</f>
        <v xml:space="preserve"> </v>
      </c>
      <c r="M58" s="14" t="str">
        <f>IFERROR(IF($D58=0," ",IF(TEMA="NOMBRE",VLOOKUP($D58,Datos[#All],11,0),IF(TEMA="IDENTIFICACIÓN",VLOOKUP($D58,Busqueda_Cedula,10,0))))," ")</f>
        <v xml:space="preserve"> </v>
      </c>
    </row>
    <row r="59" spans="4:13" x14ac:dyDescent="0.25">
      <c r="D59" s="16">
        <f t="shared" si="0"/>
        <v>47</v>
      </c>
      <c r="F59" s="10" t="str">
        <f>IFERROR(IF($D59=0," ",IF(TEMA="NOMBRE",VLOOKUP($D59,Datos[#All],4,0),IF(TEMA="IDENTIFICACIÓN",VLOOKUP($D59,Busqueda_Cedula,3,0))))," ")</f>
        <v xml:space="preserve"> </v>
      </c>
      <c r="G59" s="10" t="str">
        <f>IFERROR(IF($D59=0," ",IF(TEMA="NOMBRE",VLOOKUP($D59,Datos[#All],5,0),IF(TEMA="IDENTIFICACIÓN",VLOOKUP($D59,Busqueda_Cedula,4,0))))," ")</f>
        <v xml:space="preserve"> </v>
      </c>
      <c r="H59" s="11" t="str">
        <f>IFERROR(IF($D59=0," ",IF(TEMA="NOMBRE",VLOOKUP($D59,Datos[#All],6,0),IF(TEMA="IDENTIFICACIÓN",VLOOKUP($D59,Busqueda_Cedula,5,0))))," ")</f>
        <v xml:space="preserve"> </v>
      </c>
      <c r="I59" s="10" t="str">
        <f>IFERROR(IF($D59=0," ",IF(TEMA="NOMBRE",VLOOKUP($D59,Datos[#All],7,0),IF(TEMA="IDENTIFICACIÓN",VLOOKUP($D59,Busqueda_Cedula,6,0))))," ")</f>
        <v xml:space="preserve"> </v>
      </c>
      <c r="J59" s="12" t="str">
        <f>IFERROR(IF($D59=0," ",IF(TEMA="NOMBRE",VLOOKUP($D59,Datos[#All],8,0),IF(TEMA="IDENTIFICACIÓN",VLOOKUP($D59,Busqueda_Cedula,7,0))))," ")</f>
        <v xml:space="preserve"> </v>
      </c>
      <c r="K59" s="11" t="str">
        <f>IFERROR(IF($D59=0," ",IF(TEMA="NOMBRE",VLOOKUP($D59,Datos[#All],9,0),IF(TEMA="IDENTIFICACIÓN",VLOOKUP($D59,Busqueda_Cedula,8,0))))," ")</f>
        <v xml:space="preserve"> </v>
      </c>
      <c r="L59" s="13" t="str">
        <f>IFERROR(IF($D59=0," ",IF(TEMA="NOMBRE",VLOOKUP($D59,Datos[#All],10,0),IF(TEMA="IDENTIFICACIÓN",VLOOKUP($D59,Busqueda_Cedula,9,0))))," ")</f>
        <v xml:space="preserve"> </v>
      </c>
      <c r="M59" s="14" t="str">
        <f>IFERROR(IF($D59=0," ",IF(TEMA="NOMBRE",VLOOKUP($D59,Datos[#All],11,0),IF(TEMA="IDENTIFICACIÓN",VLOOKUP($D59,Busqueda_Cedula,10,0))))," ")</f>
        <v xml:space="preserve"> </v>
      </c>
    </row>
    <row r="60" spans="4:13" x14ac:dyDescent="0.25">
      <c r="D60" s="16">
        <f t="shared" si="0"/>
        <v>48</v>
      </c>
      <c r="F60" s="10" t="str">
        <f>IFERROR(IF($D60=0," ",IF(TEMA="NOMBRE",VLOOKUP($D60,Datos[#All],4,0),IF(TEMA="IDENTIFICACIÓN",VLOOKUP($D60,Busqueda_Cedula,3,0))))," ")</f>
        <v xml:space="preserve"> </v>
      </c>
      <c r="G60" s="10" t="str">
        <f>IFERROR(IF($D60=0," ",IF(TEMA="NOMBRE",VLOOKUP($D60,Datos[#All],5,0),IF(TEMA="IDENTIFICACIÓN",VLOOKUP($D60,Busqueda_Cedula,4,0))))," ")</f>
        <v xml:space="preserve"> </v>
      </c>
      <c r="H60" s="11" t="str">
        <f>IFERROR(IF($D60=0," ",IF(TEMA="NOMBRE",VLOOKUP($D60,Datos[#All],6,0),IF(TEMA="IDENTIFICACIÓN",VLOOKUP($D60,Busqueda_Cedula,5,0))))," ")</f>
        <v xml:space="preserve"> </v>
      </c>
      <c r="I60" s="10" t="str">
        <f>IFERROR(IF($D60=0," ",IF(TEMA="NOMBRE",VLOOKUP($D60,Datos[#All],7,0),IF(TEMA="IDENTIFICACIÓN",VLOOKUP($D60,Busqueda_Cedula,6,0))))," ")</f>
        <v xml:space="preserve"> </v>
      </c>
      <c r="J60" s="12" t="str">
        <f>IFERROR(IF($D60=0," ",IF(TEMA="NOMBRE",VLOOKUP($D60,Datos[#All],8,0),IF(TEMA="IDENTIFICACIÓN",VLOOKUP($D60,Busqueda_Cedula,7,0))))," ")</f>
        <v xml:space="preserve"> </v>
      </c>
      <c r="K60" s="11" t="str">
        <f>IFERROR(IF($D60=0," ",IF(TEMA="NOMBRE",VLOOKUP($D60,Datos[#All],9,0),IF(TEMA="IDENTIFICACIÓN",VLOOKUP($D60,Busqueda_Cedula,8,0))))," ")</f>
        <v xml:space="preserve"> </v>
      </c>
      <c r="L60" s="13" t="str">
        <f>IFERROR(IF($D60=0," ",IF(TEMA="NOMBRE",VLOOKUP($D60,Datos[#All],10,0),IF(TEMA="IDENTIFICACIÓN",VLOOKUP($D60,Busqueda_Cedula,9,0))))," ")</f>
        <v xml:space="preserve"> </v>
      </c>
      <c r="M60" s="14" t="str">
        <f>IFERROR(IF($D60=0," ",IF(TEMA="NOMBRE",VLOOKUP($D60,Datos[#All],11,0),IF(TEMA="IDENTIFICACIÓN",VLOOKUP($D60,Busqueda_Cedula,10,0))))," ")</f>
        <v xml:space="preserve"> </v>
      </c>
    </row>
    <row r="61" spans="4:13" x14ac:dyDescent="0.25">
      <c r="D61" s="16">
        <f t="shared" si="0"/>
        <v>49</v>
      </c>
      <c r="F61" s="10" t="str">
        <f>IFERROR(IF($D61=0," ",IF(TEMA="NOMBRE",VLOOKUP($D61,Datos[#All],4,0),IF(TEMA="IDENTIFICACIÓN",VLOOKUP($D61,Busqueda_Cedula,3,0))))," ")</f>
        <v xml:space="preserve"> </v>
      </c>
      <c r="G61" s="10" t="str">
        <f>IFERROR(IF($D61=0," ",IF(TEMA="NOMBRE",VLOOKUP($D61,Datos[#All],5,0),IF(TEMA="IDENTIFICACIÓN",VLOOKUP($D61,Busqueda_Cedula,4,0))))," ")</f>
        <v xml:space="preserve"> </v>
      </c>
      <c r="H61" s="11" t="str">
        <f>IFERROR(IF($D61=0," ",IF(TEMA="NOMBRE",VLOOKUP($D61,Datos[#All],6,0),IF(TEMA="IDENTIFICACIÓN",VLOOKUP($D61,Busqueda_Cedula,5,0))))," ")</f>
        <v xml:space="preserve"> </v>
      </c>
      <c r="I61" s="10" t="str">
        <f>IFERROR(IF($D61=0," ",IF(TEMA="NOMBRE",VLOOKUP($D61,Datos[#All],7,0),IF(TEMA="IDENTIFICACIÓN",VLOOKUP($D61,Busqueda_Cedula,6,0))))," ")</f>
        <v xml:space="preserve"> </v>
      </c>
      <c r="J61" s="12" t="str">
        <f>IFERROR(IF($D61=0," ",IF(TEMA="NOMBRE",VLOOKUP($D61,Datos[#All],8,0),IF(TEMA="IDENTIFICACIÓN",VLOOKUP($D61,Busqueda_Cedula,7,0))))," ")</f>
        <v xml:space="preserve"> </v>
      </c>
      <c r="K61" s="11" t="str">
        <f>IFERROR(IF($D61=0," ",IF(TEMA="NOMBRE",VLOOKUP($D61,Datos[#All],9,0),IF(TEMA="IDENTIFICACIÓN",VLOOKUP($D61,Busqueda_Cedula,8,0))))," ")</f>
        <v xml:space="preserve"> </v>
      </c>
      <c r="L61" s="13" t="str">
        <f>IFERROR(IF($D61=0," ",IF(TEMA="NOMBRE",VLOOKUP($D61,Datos[#All],10,0),IF(TEMA="IDENTIFICACIÓN",VLOOKUP($D61,Busqueda_Cedula,9,0))))," ")</f>
        <v xml:space="preserve"> </v>
      </c>
      <c r="M61" s="14" t="str">
        <f>IFERROR(IF($D61=0," ",IF(TEMA="NOMBRE",VLOOKUP($D61,Datos[#All],11,0),IF(TEMA="IDENTIFICACIÓN",VLOOKUP($D61,Busqueda_Cedula,10,0))))," ")</f>
        <v xml:space="preserve"> </v>
      </c>
    </row>
    <row r="62" spans="4:13" x14ac:dyDescent="0.25">
      <c r="D62" s="16">
        <f t="shared" si="0"/>
        <v>50</v>
      </c>
      <c r="F62" s="10" t="str">
        <f>IFERROR(IF($D62=0," ",IF(TEMA="NOMBRE",VLOOKUP($D62,Datos[#All],4,0),IF(TEMA="IDENTIFICACIÓN",VLOOKUP($D62,Busqueda_Cedula,3,0))))," ")</f>
        <v xml:space="preserve"> </v>
      </c>
      <c r="G62" s="10" t="str">
        <f>IFERROR(IF($D62=0," ",IF(TEMA="NOMBRE",VLOOKUP($D62,Datos[#All],5,0),IF(TEMA="IDENTIFICACIÓN",VLOOKUP($D62,Busqueda_Cedula,4,0))))," ")</f>
        <v xml:space="preserve"> </v>
      </c>
      <c r="H62" s="11" t="str">
        <f>IFERROR(IF($D62=0," ",IF(TEMA="NOMBRE",VLOOKUP($D62,Datos[#All],6,0),IF(TEMA="IDENTIFICACIÓN",VLOOKUP($D62,Busqueda_Cedula,5,0))))," ")</f>
        <v xml:space="preserve"> </v>
      </c>
      <c r="I62" s="10" t="str">
        <f>IFERROR(IF($D62=0," ",IF(TEMA="NOMBRE",VLOOKUP($D62,Datos[#All],7,0),IF(TEMA="IDENTIFICACIÓN",VLOOKUP($D62,Busqueda_Cedula,6,0))))," ")</f>
        <v xml:space="preserve"> </v>
      </c>
      <c r="J62" s="12" t="str">
        <f>IFERROR(IF($D62=0," ",IF(TEMA="NOMBRE",VLOOKUP($D62,Datos[#All],8,0),IF(TEMA="IDENTIFICACIÓN",VLOOKUP($D62,Busqueda_Cedula,7,0))))," ")</f>
        <v xml:space="preserve"> </v>
      </c>
      <c r="K62" s="11" t="str">
        <f>IFERROR(IF($D62=0," ",IF(TEMA="NOMBRE",VLOOKUP($D62,Datos[#All],9,0),IF(TEMA="IDENTIFICACIÓN",VLOOKUP($D62,Busqueda_Cedula,8,0))))," ")</f>
        <v xml:space="preserve"> </v>
      </c>
      <c r="L62" s="13" t="str">
        <f>IFERROR(IF($D62=0," ",IF(TEMA="NOMBRE",VLOOKUP($D62,Datos[#All],10,0),IF(TEMA="IDENTIFICACIÓN",VLOOKUP($D62,Busqueda_Cedula,9,0))))," ")</f>
        <v xml:space="preserve"> </v>
      </c>
      <c r="M62" s="14" t="str">
        <f>IFERROR(IF($D62=0," ",IF(TEMA="NOMBRE",VLOOKUP($D62,Datos[#All],11,0),IF(TEMA="IDENTIFICACIÓN",VLOOKUP($D62,Busqueda_Cedula,10,0))))," ")</f>
        <v xml:space="preserve"> </v>
      </c>
    </row>
    <row r="63" spans="4:13" x14ac:dyDescent="0.25">
      <c r="D63" s="16">
        <f t="shared" si="0"/>
        <v>51</v>
      </c>
      <c r="F63" s="10" t="str">
        <f>IFERROR(IF($D63=0," ",IF(TEMA="NOMBRE",VLOOKUP($D63,Datos[#All],4,0),IF(TEMA="IDENTIFICACIÓN",VLOOKUP($D63,Busqueda_Cedula,3,0))))," ")</f>
        <v xml:space="preserve"> </v>
      </c>
      <c r="G63" s="10" t="str">
        <f>IFERROR(IF($D63=0," ",IF(TEMA="NOMBRE",VLOOKUP($D63,Datos[#All],5,0),IF(TEMA="IDENTIFICACIÓN",VLOOKUP($D63,Busqueda_Cedula,4,0))))," ")</f>
        <v xml:space="preserve"> </v>
      </c>
      <c r="H63" s="11" t="str">
        <f>IFERROR(IF($D63=0," ",IF(TEMA="NOMBRE",VLOOKUP($D63,Datos[#All],6,0),IF(TEMA="IDENTIFICACIÓN",VLOOKUP($D63,Busqueda_Cedula,5,0))))," ")</f>
        <v xml:space="preserve"> </v>
      </c>
      <c r="I63" s="10" t="str">
        <f>IFERROR(IF($D63=0," ",IF(TEMA="NOMBRE",VLOOKUP($D63,Datos[#All],7,0),IF(TEMA="IDENTIFICACIÓN",VLOOKUP($D63,Busqueda_Cedula,6,0))))," ")</f>
        <v xml:space="preserve"> </v>
      </c>
      <c r="J63" s="12" t="str">
        <f>IFERROR(IF($D63=0," ",IF(TEMA="NOMBRE",VLOOKUP($D63,Datos[#All],8,0),IF(TEMA="IDENTIFICACIÓN",VLOOKUP($D63,Busqueda_Cedula,7,0))))," ")</f>
        <v xml:space="preserve"> </v>
      </c>
      <c r="K63" s="11" t="str">
        <f>IFERROR(IF($D63=0," ",IF(TEMA="NOMBRE",VLOOKUP($D63,Datos[#All],9,0),IF(TEMA="IDENTIFICACIÓN",VLOOKUP($D63,Busqueda_Cedula,8,0))))," ")</f>
        <v xml:space="preserve"> </v>
      </c>
      <c r="L63" s="13" t="str">
        <f>IFERROR(IF($D63=0," ",IF(TEMA="NOMBRE",VLOOKUP($D63,Datos[#All],10,0),IF(TEMA="IDENTIFICACIÓN",VLOOKUP($D63,Busqueda_Cedula,9,0))))," ")</f>
        <v xml:space="preserve"> </v>
      </c>
      <c r="M63" s="14" t="str">
        <f>IFERROR(IF($D63=0," ",IF(TEMA="NOMBRE",VLOOKUP($D63,Datos[#All],11,0),IF(TEMA="IDENTIFICACIÓN",VLOOKUP($D63,Busqueda_Cedula,10,0))))," ")</f>
        <v xml:space="preserve"> </v>
      </c>
    </row>
    <row r="64" spans="4:13" x14ac:dyDescent="0.25">
      <c r="D64" s="16">
        <f t="shared" si="0"/>
        <v>52</v>
      </c>
      <c r="F64" s="10" t="str">
        <f>IFERROR(IF($D64=0," ",IF(TEMA="NOMBRE",VLOOKUP($D64,Datos[#All],4,0),IF(TEMA="IDENTIFICACIÓN",VLOOKUP($D64,Busqueda_Cedula,3,0))))," ")</f>
        <v xml:space="preserve"> </v>
      </c>
      <c r="G64" s="10" t="str">
        <f>IFERROR(IF($D64=0," ",IF(TEMA="NOMBRE",VLOOKUP($D64,Datos[#All],5,0),IF(TEMA="IDENTIFICACIÓN",VLOOKUP($D64,Busqueda_Cedula,4,0))))," ")</f>
        <v xml:space="preserve"> </v>
      </c>
      <c r="H64" s="11" t="str">
        <f>IFERROR(IF($D64=0," ",IF(TEMA="NOMBRE",VLOOKUP($D64,Datos[#All],6,0),IF(TEMA="IDENTIFICACIÓN",VLOOKUP($D64,Busqueda_Cedula,5,0))))," ")</f>
        <v xml:space="preserve"> </v>
      </c>
      <c r="I64" s="10" t="str">
        <f>IFERROR(IF($D64=0," ",IF(TEMA="NOMBRE",VLOOKUP($D64,Datos[#All],7,0),IF(TEMA="IDENTIFICACIÓN",VLOOKUP($D64,Busqueda_Cedula,6,0))))," ")</f>
        <v xml:space="preserve"> </v>
      </c>
      <c r="J64" s="12" t="str">
        <f>IFERROR(IF($D64=0," ",IF(TEMA="NOMBRE",VLOOKUP($D64,Datos[#All],8,0),IF(TEMA="IDENTIFICACIÓN",VLOOKUP($D64,Busqueda_Cedula,7,0))))," ")</f>
        <v xml:space="preserve"> </v>
      </c>
      <c r="K64" s="11" t="str">
        <f>IFERROR(IF($D64=0," ",IF(TEMA="NOMBRE",VLOOKUP($D64,Datos[#All],9,0),IF(TEMA="IDENTIFICACIÓN",VLOOKUP($D64,Busqueda_Cedula,8,0))))," ")</f>
        <v xml:space="preserve"> </v>
      </c>
      <c r="L64" s="13" t="str">
        <f>IFERROR(IF($D64=0," ",IF(TEMA="NOMBRE",VLOOKUP($D64,Datos[#All],10,0),IF(TEMA="IDENTIFICACIÓN",VLOOKUP($D64,Busqueda_Cedula,9,0))))," ")</f>
        <v xml:space="preserve"> </v>
      </c>
      <c r="M64" s="14" t="str">
        <f>IFERROR(IF($D64=0," ",IF(TEMA="NOMBRE",VLOOKUP($D64,Datos[#All],11,0),IF(TEMA="IDENTIFICACIÓN",VLOOKUP($D64,Busqueda_Cedula,10,0))))," ")</f>
        <v xml:space="preserve"> </v>
      </c>
    </row>
    <row r="65" spans="4:13" x14ac:dyDescent="0.25">
      <c r="D65" s="16">
        <f t="shared" si="0"/>
        <v>53</v>
      </c>
      <c r="F65" s="10" t="str">
        <f>IFERROR(IF($D65=0," ",IF(TEMA="NOMBRE",VLOOKUP($D65,Datos[#All],4,0),IF(TEMA="IDENTIFICACIÓN",VLOOKUP($D65,Busqueda_Cedula,3,0))))," ")</f>
        <v xml:space="preserve"> </v>
      </c>
      <c r="G65" s="10" t="str">
        <f>IFERROR(IF($D65=0," ",IF(TEMA="NOMBRE",VLOOKUP($D65,Datos[#All],5,0),IF(TEMA="IDENTIFICACIÓN",VLOOKUP($D65,Busqueda_Cedula,4,0))))," ")</f>
        <v xml:space="preserve"> </v>
      </c>
      <c r="H65" s="11" t="str">
        <f>IFERROR(IF($D65=0," ",IF(TEMA="NOMBRE",VLOOKUP($D65,Datos[#All],6,0),IF(TEMA="IDENTIFICACIÓN",VLOOKUP($D65,Busqueda_Cedula,5,0))))," ")</f>
        <v xml:space="preserve"> </v>
      </c>
      <c r="I65" s="10" t="str">
        <f>IFERROR(IF($D65=0," ",IF(TEMA="NOMBRE",VLOOKUP($D65,Datos[#All],7,0),IF(TEMA="IDENTIFICACIÓN",VLOOKUP($D65,Busqueda_Cedula,6,0))))," ")</f>
        <v xml:space="preserve"> </v>
      </c>
      <c r="J65" s="12" t="str">
        <f>IFERROR(IF($D65=0," ",IF(TEMA="NOMBRE",VLOOKUP($D65,Datos[#All],8,0),IF(TEMA="IDENTIFICACIÓN",VLOOKUP($D65,Busqueda_Cedula,7,0))))," ")</f>
        <v xml:space="preserve"> </v>
      </c>
      <c r="K65" s="11" t="str">
        <f>IFERROR(IF($D65=0," ",IF(TEMA="NOMBRE",VLOOKUP($D65,Datos[#All],9,0),IF(TEMA="IDENTIFICACIÓN",VLOOKUP($D65,Busqueda_Cedula,8,0))))," ")</f>
        <v xml:space="preserve"> </v>
      </c>
      <c r="L65" s="13" t="str">
        <f>IFERROR(IF($D65=0," ",IF(TEMA="NOMBRE",VLOOKUP($D65,Datos[#All],10,0),IF(TEMA="IDENTIFICACIÓN",VLOOKUP($D65,Busqueda_Cedula,9,0))))," ")</f>
        <v xml:space="preserve"> </v>
      </c>
      <c r="M65" s="14" t="str">
        <f>IFERROR(IF($D65=0," ",IF(TEMA="NOMBRE",VLOOKUP($D65,Datos[#All],11,0),IF(TEMA="IDENTIFICACIÓN",VLOOKUP($D65,Busqueda_Cedula,10,0))))," ")</f>
        <v xml:space="preserve"> </v>
      </c>
    </row>
    <row r="66" spans="4:13" x14ac:dyDescent="0.25">
      <c r="D66" s="16">
        <f t="shared" si="0"/>
        <v>54</v>
      </c>
      <c r="F66" s="10" t="str">
        <f>IFERROR(IF($D66=0," ",IF(TEMA="NOMBRE",VLOOKUP($D66,Datos[#All],4,0),IF(TEMA="IDENTIFICACIÓN",VLOOKUP($D66,Busqueda_Cedula,3,0))))," ")</f>
        <v xml:space="preserve"> </v>
      </c>
      <c r="G66" s="10" t="str">
        <f>IFERROR(IF($D66=0," ",IF(TEMA="NOMBRE",VLOOKUP($D66,Datos[#All],5,0),IF(TEMA="IDENTIFICACIÓN",VLOOKUP($D66,Busqueda_Cedula,4,0))))," ")</f>
        <v xml:space="preserve"> </v>
      </c>
      <c r="H66" s="11" t="str">
        <f>IFERROR(IF($D66=0," ",IF(TEMA="NOMBRE",VLOOKUP($D66,Datos[#All],6,0),IF(TEMA="IDENTIFICACIÓN",VLOOKUP($D66,Busqueda_Cedula,5,0))))," ")</f>
        <v xml:space="preserve"> </v>
      </c>
      <c r="I66" s="10" t="str">
        <f>IFERROR(IF($D66=0," ",IF(TEMA="NOMBRE",VLOOKUP($D66,Datos[#All],7,0),IF(TEMA="IDENTIFICACIÓN",VLOOKUP($D66,Busqueda_Cedula,6,0))))," ")</f>
        <v xml:space="preserve"> </v>
      </c>
      <c r="J66" s="12" t="str">
        <f>IFERROR(IF($D66=0," ",IF(TEMA="NOMBRE",VLOOKUP($D66,Datos[#All],8,0),IF(TEMA="IDENTIFICACIÓN",VLOOKUP($D66,Busqueda_Cedula,7,0))))," ")</f>
        <v xml:space="preserve"> </v>
      </c>
      <c r="K66" s="11" t="str">
        <f>IFERROR(IF($D66=0," ",IF(TEMA="NOMBRE",VLOOKUP($D66,Datos[#All],9,0),IF(TEMA="IDENTIFICACIÓN",VLOOKUP($D66,Busqueda_Cedula,8,0))))," ")</f>
        <v xml:space="preserve"> </v>
      </c>
      <c r="L66" s="13" t="str">
        <f>IFERROR(IF($D66=0," ",IF(TEMA="NOMBRE",VLOOKUP($D66,Datos[#All],10,0),IF(TEMA="IDENTIFICACIÓN",VLOOKUP($D66,Busqueda_Cedula,9,0))))," ")</f>
        <v xml:space="preserve"> </v>
      </c>
      <c r="M66" s="14" t="str">
        <f>IFERROR(IF($D66=0," ",IF(TEMA="NOMBRE",VLOOKUP($D66,Datos[#All],11,0),IF(TEMA="IDENTIFICACIÓN",VLOOKUP($D66,Busqueda_Cedula,10,0))))," ")</f>
        <v xml:space="preserve"> </v>
      </c>
    </row>
    <row r="67" spans="4:13" x14ac:dyDescent="0.25">
      <c r="D67" s="16">
        <f t="shared" si="0"/>
        <v>55</v>
      </c>
      <c r="F67" s="10" t="str">
        <f>IFERROR(IF($D67=0," ",IF(TEMA="NOMBRE",VLOOKUP($D67,Datos[#All],4,0),IF(TEMA="IDENTIFICACIÓN",VLOOKUP($D67,Busqueda_Cedula,3,0))))," ")</f>
        <v xml:space="preserve"> </v>
      </c>
      <c r="G67" s="10" t="str">
        <f>IFERROR(IF($D67=0," ",IF(TEMA="NOMBRE",VLOOKUP($D67,Datos[#All],5,0),IF(TEMA="IDENTIFICACIÓN",VLOOKUP($D67,Busqueda_Cedula,4,0))))," ")</f>
        <v xml:space="preserve"> </v>
      </c>
      <c r="H67" s="11" t="str">
        <f>IFERROR(IF($D67=0," ",IF(TEMA="NOMBRE",VLOOKUP($D67,Datos[#All],6,0),IF(TEMA="IDENTIFICACIÓN",VLOOKUP($D67,Busqueda_Cedula,5,0))))," ")</f>
        <v xml:space="preserve"> </v>
      </c>
      <c r="I67" s="10" t="str">
        <f>IFERROR(IF($D67=0," ",IF(TEMA="NOMBRE",VLOOKUP($D67,Datos[#All],7,0),IF(TEMA="IDENTIFICACIÓN",VLOOKUP($D67,Busqueda_Cedula,6,0))))," ")</f>
        <v xml:space="preserve"> </v>
      </c>
      <c r="J67" s="12" t="str">
        <f>IFERROR(IF($D67=0," ",IF(TEMA="NOMBRE",VLOOKUP($D67,Datos[#All],8,0),IF(TEMA="IDENTIFICACIÓN",VLOOKUP($D67,Busqueda_Cedula,7,0))))," ")</f>
        <v xml:space="preserve"> </v>
      </c>
      <c r="K67" s="11" t="str">
        <f>IFERROR(IF($D67=0," ",IF(TEMA="NOMBRE",VLOOKUP($D67,Datos[#All],9,0),IF(TEMA="IDENTIFICACIÓN",VLOOKUP($D67,Busqueda_Cedula,8,0))))," ")</f>
        <v xml:space="preserve"> </v>
      </c>
      <c r="L67" s="13" t="str">
        <f>IFERROR(IF($D67=0," ",IF(TEMA="NOMBRE",VLOOKUP($D67,Datos[#All],10,0),IF(TEMA="IDENTIFICACIÓN",VLOOKUP($D67,Busqueda_Cedula,9,0))))," ")</f>
        <v xml:space="preserve"> </v>
      </c>
      <c r="M67" s="14" t="str">
        <f>IFERROR(IF($D67=0," ",IF(TEMA="NOMBRE",VLOOKUP($D67,Datos[#All],11,0),IF(TEMA="IDENTIFICACIÓN",VLOOKUP($D67,Busqueda_Cedula,10,0))))," ")</f>
        <v xml:space="preserve"> </v>
      </c>
    </row>
    <row r="68" spans="4:13" x14ac:dyDescent="0.25">
      <c r="D68" s="16">
        <f t="shared" si="0"/>
        <v>56</v>
      </c>
      <c r="F68" s="10" t="str">
        <f>IFERROR(IF($D68=0," ",IF(TEMA="NOMBRE",VLOOKUP($D68,Datos[#All],4,0),IF(TEMA="IDENTIFICACIÓN",VLOOKUP($D68,Busqueda_Cedula,3,0))))," ")</f>
        <v xml:space="preserve"> </v>
      </c>
      <c r="G68" s="10" t="str">
        <f>IFERROR(IF($D68=0," ",IF(TEMA="NOMBRE",VLOOKUP($D68,Datos[#All],5,0),IF(TEMA="IDENTIFICACIÓN",VLOOKUP($D68,Busqueda_Cedula,4,0))))," ")</f>
        <v xml:space="preserve"> </v>
      </c>
      <c r="H68" s="11" t="str">
        <f>IFERROR(IF($D68=0," ",IF(TEMA="NOMBRE",VLOOKUP($D68,Datos[#All],6,0),IF(TEMA="IDENTIFICACIÓN",VLOOKUP($D68,Busqueda_Cedula,5,0))))," ")</f>
        <v xml:space="preserve"> </v>
      </c>
      <c r="I68" s="10" t="str">
        <f>IFERROR(IF($D68=0," ",IF(TEMA="NOMBRE",VLOOKUP($D68,Datos[#All],7,0),IF(TEMA="IDENTIFICACIÓN",VLOOKUP($D68,Busqueda_Cedula,6,0))))," ")</f>
        <v xml:space="preserve"> </v>
      </c>
      <c r="J68" s="12" t="str">
        <f>IFERROR(IF($D68=0," ",IF(TEMA="NOMBRE",VLOOKUP($D68,Datos[#All],8,0),IF(TEMA="IDENTIFICACIÓN",VLOOKUP($D68,Busqueda_Cedula,7,0))))," ")</f>
        <v xml:space="preserve"> </v>
      </c>
      <c r="K68" s="11" t="str">
        <f>IFERROR(IF($D68=0," ",IF(TEMA="NOMBRE",VLOOKUP($D68,Datos[#All],9,0),IF(TEMA="IDENTIFICACIÓN",VLOOKUP($D68,Busqueda_Cedula,8,0))))," ")</f>
        <v xml:space="preserve"> </v>
      </c>
      <c r="L68" s="13" t="str">
        <f>IFERROR(IF($D68=0," ",IF(TEMA="NOMBRE",VLOOKUP($D68,Datos[#All],10,0),IF(TEMA="IDENTIFICACIÓN",VLOOKUP($D68,Busqueda_Cedula,9,0))))," ")</f>
        <v xml:space="preserve"> </v>
      </c>
      <c r="M68" s="14" t="str">
        <f>IFERROR(IF($D68=0," ",IF(TEMA="NOMBRE",VLOOKUP($D68,Datos[#All],11,0),IF(TEMA="IDENTIFICACIÓN",VLOOKUP($D68,Busqueda_Cedula,10,0))))," ")</f>
        <v xml:space="preserve"> </v>
      </c>
    </row>
    <row r="69" spans="4:13" x14ac:dyDescent="0.25">
      <c r="D69" s="16">
        <f t="shared" si="0"/>
        <v>57</v>
      </c>
      <c r="F69" s="10" t="str">
        <f>IFERROR(IF($D69=0," ",IF(TEMA="NOMBRE",VLOOKUP($D69,Datos[#All],4,0),IF(TEMA="IDENTIFICACIÓN",VLOOKUP($D69,Busqueda_Cedula,3,0))))," ")</f>
        <v xml:space="preserve"> </v>
      </c>
      <c r="G69" s="10" t="str">
        <f>IFERROR(IF($D69=0," ",IF(TEMA="NOMBRE",VLOOKUP($D69,Datos[#All],5,0),IF(TEMA="IDENTIFICACIÓN",VLOOKUP($D69,Busqueda_Cedula,4,0))))," ")</f>
        <v xml:space="preserve"> </v>
      </c>
      <c r="H69" s="11" t="str">
        <f>IFERROR(IF($D69=0," ",IF(TEMA="NOMBRE",VLOOKUP($D69,Datos[#All],6,0),IF(TEMA="IDENTIFICACIÓN",VLOOKUP($D69,Busqueda_Cedula,5,0))))," ")</f>
        <v xml:space="preserve"> </v>
      </c>
      <c r="I69" s="10" t="str">
        <f>IFERROR(IF($D69=0," ",IF(TEMA="NOMBRE",VLOOKUP($D69,Datos[#All],7,0),IF(TEMA="IDENTIFICACIÓN",VLOOKUP($D69,Busqueda_Cedula,6,0))))," ")</f>
        <v xml:space="preserve"> </v>
      </c>
      <c r="J69" s="12" t="str">
        <f>IFERROR(IF($D69=0," ",IF(TEMA="NOMBRE",VLOOKUP($D69,Datos[#All],8,0),IF(TEMA="IDENTIFICACIÓN",VLOOKUP($D69,Busqueda_Cedula,7,0))))," ")</f>
        <v xml:space="preserve"> </v>
      </c>
      <c r="K69" s="11" t="str">
        <f>IFERROR(IF($D69=0," ",IF(TEMA="NOMBRE",VLOOKUP($D69,Datos[#All],9,0),IF(TEMA="IDENTIFICACIÓN",VLOOKUP($D69,Busqueda_Cedula,8,0))))," ")</f>
        <v xml:space="preserve"> </v>
      </c>
      <c r="L69" s="13" t="str">
        <f>IFERROR(IF($D69=0," ",IF(TEMA="NOMBRE",VLOOKUP($D69,Datos[#All],10,0),IF(TEMA="IDENTIFICACIÓN",VLOOKUP($D69,Busqueda_Cedula,9,0))))," ")</f>
        <v xml:space="preserve"> </v>
      </c>
      <c r="M69" s="14" t="str">
        <f>IFERROR(IF($D69=0," ",IF(TEMA="NOMBRE",VLOOKUP($D69,Datos[#All],11,0),IF(TEMA="IDENTIFICACIÓN",VLOOKUP($D69,Busqueda_Cedula,10,0))))," ")</f>
        <v xml:space="preserve"> </v>
      </c>
    </row>
    <row r="70" spans="4:13" x14ac:dyDescent="0.25">
      <c r="D70" s="16">
        <f t="shared" si="0"/>
        <v>58</v>
      </c>
      <c r="F70" s="10" t="str">
        <f>IFERROR(IF($D70=0," ",IF(TEMA="NOMBRE",VLOOKUP($D70,Datos[#All],4,0),IF(TEMA="IDENTIFICACIÓN",VLOOKUP($D70,Busqueda_Cedula,3,0))))," ")</f>
        <v xml:space="preserve"> </v>
      </c>
      <c r="G70" s="10" t="str">
        <f>IFERROR(IF($D70=0," ",IF(TEMA="NOMBRE",VLOOKUP($D70,Datos[#All],5,0),IF(TEMA="IDENTIFICACIÓN",VLOOKUP($D70,Busqueda_Cedula,4,0))))," ")</f>
        <v xml:space="preserve"> </v>
      </c>
      <c r="H70" s="11" t="str">
        <f>IFERROR(IF($D70=0," ",IF(TEMA="NOMBRE",VLOOKUP($D70,Datos[#All],6,0),IF(TEMA="IDENTIFICACIÓN",VLOOKUP($D70,Busqueda_Cedula,5,0))))," ")</f>
        <v xml:space="preserve"> </v>
      </c>
      <c r="I70" s="10" t="str">
        <f>IFERROR(IF($D70=0," ",IF(TEMA="NOMBRE",VLOOKUP($D70,Datos[#All],7,0),IF(TEMA="IDENTIFICACIÓN",VLOOKUP($D70,Busqueda_Cedula,6,0))))," ")</f>
        <v xml:space="preserve"> </v>
      </c>
      <c r="J70" s="12" t="str">
        <f>IFERROR(IF($D70=0," ",IF(TEMA="NOMBRE",VLOOKUP($D70,Datos[#All],8,0),IF(TEMA="IDENTIFICACIÓN",VLOOKUP($D70,Busqueda_Cedula,7,0))))," ")</f>
        <v xml:space="preserve"> </v>
      </c>
      <c r="K70" s="11" t="str">
        <f>IFERROR(IF($D70=0," ",IF(TEMA="NOMBRE",VLOOKUP($D70,Datos[#All],9,0),IF(TEMA="IDENTIFICACIÓN",VLOOKUP($D70,Busqueda_Cedula,8,0))))," ")</f>
        <v xml:space="preserve"> </v>
      </c>
      <c r="L70" s="13" t="str">
        <f>IFERROR(IF($D70=0," ",IF(TEMA="NOMBRE",VLOOKUP($D70,Datos[#All],10,0),IF(TEMA="IDENTIFICACIÓN",VLOOKUP($D70,Busqueda_Cedula,9,0))))," ")</f>
        <v xml:space="preserve"> </v>
      </c>
      <c r="M70" s="14" t="str">
        <f>IFERROR(IF($D70=0," ",IF(TEMA="NOMBRE",VLOOKUP($D70,Datos[#All],11,0),IF(TEMA="IDENTIFICACIÓN",VLOOKUP($D70,Busqueda_Cedula,10,0))))," ")</f>
        <v xml:space="preserve"> </v>
      </c>
    </row>
    <row r="71" spans="4:13" x14ac:dyDescent="0.25">
      <c r="D71" s="16">
        <f t="shared" si="0"/>
        <v>59</v>
      </c>
      <c r="F71" s="10" t="str">
        <f>IFERROR(IF($D71=0," ",IF(TEMA="NOMBRE",VLOOKUP($D71,Datos[#All],4,0),IF(TEMA="IDENTIFICACIÓN",VLOOKUP($D71,Busqueda_Cedula,3,0))))," ")</f>
        <v xml:space="preserve"> </v>
      </c>
      <c r="G71" s="10" t="str">
        <f>IFERROR(IF($D71=0," ",IF(TEMA="NOMBRE",VLOOKUP($D71,Datos[#All],5,0),IF(TEMA="IDENTIFICACIÓN",VLOOKUP($D71,Busqueda_Cedula,4,0))))," ")</f>
        <v xml:space="preserve"> </v>
      </c>
      <c r="H71" s="11" t="str">
        <f>IFERROR(IF($D71=0," ",IF(TEMA="NOMBRE",VLOOKUP($D71,Datos[#All],6,0),IF(TEMA="IDENTIFICACIÓN",VLOOKUP($D71,Busqueda_Cedula,5,0))))," ")</f>
        <v xml:space="preserve"> </v>
      </c>
      <c r="I71" s="10" t="str">
        <f>IFERROR(IF($D71=0," ",IF(TEMA="NOMBRE",VLOOKUP($D71,Datos[#All],7,0),IF(TEMA="IDENTIFICACIÓN",VLOOKUP($D71,Busqueda_Cedula,6,0))))," ")</f>
        <v xml:space="preserve"> </v>
      </c>
      <c r="J71" s="12" t="str">
        <f>IFERROR(IF($D71=0," ",IF(TEMA="NOMBRE",VLOOKUP($D71,Datos[#All],8,0),IF(TEMA="IDENTIFICACIÓN",VLOOKUP($D71,Busqueda_Cedula,7,0))))," ")</f>
        <v xml:space="preserve"> </v>
      </c>
      <c r="K71" s="11" t="str">
        <f>IFERROR(IF($D71=0," ",IF(TEMA="NOMBRE",VLOOKUP($D71,Datos[#All],9,0),IF(TEMA="IDENTIFICACIÓN",VLOOKUP($D71,Busqueda_Cedula,8,0))))," ")</f>
        <v xml:space="preserve"> </v>
      </c>
      <c r="L71" s="13" t="str">
        <f>IFERROR(IF($D71=0," ",IF(TEMA="NOMBRE",VLOOKUP($D71,Datos[#All],10,0),IF(TEMA="IDENTIFICACIÓN",VLOOKUP($D71,Busqueda_Cedula,9,0))))," ")</f>
        <v xml:space="preserve"> </v>
      </c>
      <c r="M71" s="14" t="str">
        <f>IFERROR(IF($D71=0," ",IF(TEMA="NOMBRE",VLOOKUP($D71,Datos[#All],11,0),IF(TEMA="IDENTIFICACIÓN",VLOOKUP($D71,Busqueda_Cedula,10,0))))," ")</f>
        <v xml:space="preserve"> </v>
      </c>
    </row>
    <row r="72" spans="4:13" x14ac:dyDescent="0.25">
      <c r="D72" s="16">
        <f t="shared" si="0"/>
        <v>60</v>
      </c>
      <c r="F72" s="10" t="str">
        <f>IFERROR(IF($D72=0," ",IF(TEMA="NOMBRE",VLOOKUP($D72,Datos[#All],4,0),IF(TEMA="IDENTIFICACIÓN",VLOOKUP($D72,Busqueda_Cedula,3,0))))," ")</f>
        <v xml:space="preserve"> </v>
      </c>
      <c r="G72" s="10" t="str">
        <f>IFERROR(IF($D72=0," ",IF(TEMA="NOMBRE",VLOOKUP($D72,Datos[#All],5,0),IF(TEMA="IDENTIFICACIÓN",VLOOKUP($D72,Busqueda_Cedula,4,0))))," ")</f>
        <v xml:space="preserve"> </v>
      </c>
      <c r="H72" s="11" t="str">
        <f>IFERROR(IF($D72=0," ",IF(TEMA="NOMBRE",VLOOKUP($D72,Datos[#All],6,0),IF(TEMA="IDENTIFICACIÓN",VLOOKUP($D72,Busqueda_Cedula,5,0))))," ")</f>
        <v xml:space="preserve"> </v>
      </c>
      <c r="I72" s="10" t="str">
        <f>IFERROR(IF($D72=0," ",IF(TEMA="NOMBRE",VLOOKUP($D72,Datos[#All],7,0),IF(TEMA="IDENTIFICACIÓN",VLOOKUP($D72,Busqueda_Cedula,6,0))))," ")</f>
        <v xml:space="preserve"> </v>
      </c>
      <c r="J72" s="12" t="str">
        <f>IFERROR(IF($D72=0," ",IF(TEMA="NOMBRE",VLOOKUP($D72,Datos[#All],8,0),IF(TEMA="IDENTIFICACIÓN",VLOOKUP($D72,Busqueda_Cedula,7,0))))," ")</f>
        <v xml:space="preserve"> </v>
      </c>
      <c r="K72" s="11" t="str">
        <f>IFERROR(IF($D72=0," ",IF(TEMA="NOMBRE",VLOOKUP($D72,Datos[#All],9,0),IF(TEMA="IDENTIFICACIÓN",VLOOKUP($D72,Busqueda_Cedula,8,0))))," ")</f>
        <v xml:space="preserve"> </v>
      </c>
      <c r="L72" s="13" t="str">
        <f>IFERROR(IF($D72=0," ",IF(TEMA="NOMBRE",VLOOKUP($D72,Datos[#All],10,0),IF(TEMA="IDENTIFICACIÓN",VLOOKUP($D72,Busqueda_Cedula,9,0))))," ")</f>
        <v xml:space="preserve"> </v>
      </c>
      <c r="M72" s="14" t="str">
        <f>IFERROR(IF($D72=0," ",IF(TEMA="NOMBRE",VLOOKUP($D72,Datos[#All],11,0),IF(TEMA="IDENTIFICACIÓN",VLOOKUP($D72,Busqueda_Cedula,10,0))))," ")</f>
        <v xml:space="preserve"> </v>
      </c>
    </row>
    <row r="73" spans="4:13" x14ac:dyDescent="0.25">
      <c r="D73" s="16">
        <f t="shared" si="0"/>
        <v>61</v>
      </c>
      <c r="F73" s="10" t="str">
        <f>IFERROR(IF($D73=0," ",IF(TEMA="NOMBRE",VLOOKUP($D73,Datos[#All],4,0),IF(TEMA="IDENTIFICACIÓN",VLOOKUP($D73,Busqueda_Cedula,3,0))))," ")</f>
        <v xml:space="preserve"> </v>
      </c>
      <c r="G73" s="10" t="str">
        <f>IFERROR(IF($D73=0," ",IF(TEMA="NOMBRE",VLOOKUP($D73,Datos[#All],5,0),IF(TEMA="IDENTIFICACIÓN",VLOOKUP($D73,Busqueda_Cedula,4,0))))," ")</f>
        <v xml:space="preserve"> </v>
      </c>
      <c r="H73" s="11" t="str">
        <f>IFERROR(IF($D73=0," ",IF(TEMA="NOMBRE",VLOOKUP($D73,Datos[#All],6,0),IF(TEMA="IDENTIFICACIÓN",VLOOKUP($D73,Busqueda_Cedula,5,0))))," ")</f>
        <v xml:space="preserve"> </v>
      </c>
      <c r="I73" s="10" t="str">
        <f>IFERROR(IF($D73=0," ",IF(TEMA="NOMBRE",VLOOKUP($D73,Datos[#All],7,0),IF(TEMA="IDENTIFICACIÓN",VLOOKUP($D73,Busqueda_Cedula,6,0))))," ")</f>
        <v xml:space="preserve"> </v>
      </c>
      <c r="J73" s="12" t="str">
        <f>IFERROR(IF($D73=0," ",IF(TEMA="NOMBRE",VLOOKUP($D73,Datos[#All],8,0),IF(TEMA="IDENTIFICACIÓN",VLOOKUP($D73,Busqueda_Cedula,7,0))))," ")</f>
        <v xml:space="preserve"> </v>
      </c>
      <c r="K73" s="11" t="str">
        <f>IFERROR(IF($D73=0," ",IF(TEMA="NOMBRE",VLOOKUP($D73,Datos[#All],9,0),IF(TEMA="IDENTIFICACIÓN",VLOOKUP($D73,Busqueda_Cedula,8,0))))," ")</f>
        <v xml:space="preserve"> </v>
      </c>
      <c r="L73" s="13" t="str">
        <f>IFERROR(IF($D73=0," ",IF(TEMA="NOMBRE",VLOOKUP($D73,Datos[#All],10,0),IF(TEMA="IDENTIFICACIÓN",VLOOKUP($D73,Busqueda_Cedula,9,0))))," ")</f>
        <v xml:space="preserve"> </v>
      </c>
      <c r="M73" s="14" t="str">
        <f>IFERROR(IF($D73=0," ",IF(TEMA="NOMBRE",VLOOKUP($D73,Datos[#All],11,0),IF(TEMA="IDENTIFICACIÓN",VLOOKUP($D73,Busqueda_Cedula,10,0))))," ")</f>
        <v xml:space="preserve"> </v>
      </c>
    </row>
    <row r="74" spans="4:13" x14ac:dyDescent="0.25">
      <c r="D74" s="16">
        <f t="shared" si="0"/>
        <v>62</v>
      </c>
      <c r="F74" s="10" t="str">
        <f>IFERROR(IF($D74=0," ",IF(TEMA="NOMBRE",VLOOKUP($D74,Datos[#All],4,0),IF(TEMA="IDENTIFICACIÓN",VLOOKUP($D74,Busqueda_Cedula,3,0))))," ")</f>
        <v xml:space="preserve"> </v>
      </c>
      <c r="G74" s="10" t="str">
        <f>IFERROR(IF($D74=0," ",IF(TEMA="NOMBRE",VLOOKUP($D74,Datos[#All],5,0),IF(TEMA="IDENTIFICACIÓN",VLOOKUP($D74,Busqueda_Cedula,4,0))))," ")</f>
        <v xml:space="preserve"> </v>
      </c>
      <c r="H74" s="11" t="str">
        <f>IFERROR(IF($D74=0," ",IF(TEMA="NOMBRE",VLOOKUP($D74,Datos[#All],6,0),IF(TEMA="IDENTIFICACIÓN",VLOOKUP($D74,Busqueda_Cedula,5,0))))," ")</f>
        <v xml:space="preserve"> </v>
      </c>
      <c r="I74" s="10" t="str">
        <f>IFERROR(IF($D74=0," ",IF(TEMA="NOMBRE",VLOOKUP($D74,Datos[#All],7,0),IF(TEMA="IDENTIFICACIÓN",VLOOKUP($D74,Busqueda_Cedula,6,0))))," ")</f>
        <v xml:space="preserve"> </v>
      </c>
      <c r="J74" s="12" t="str">
        <f>IFERROR(IF($D74=0," ",IF(TEMA="NOMBRE",VLOOKUP($D74,Datos[#All],8,0),IF(TEMA="IDENTIFICACIÓN",VLOOKUP($D74,Busqueda_Cedula,7,0))))," ")</f>
        <v xml:space="preserve"> </v>
      </c>
      <c r="K74" s="11" t="str">
        <f>IFERROR(IF($D74=0," ",IF(TEMA="NOMBRE",VLOOKUP($D74,Datos[#All],9,0),IF(TEMA="IDENTIFICACIÓN",VLOOKUP($D74,Busqueda_Cedula,8,0))))," ")</f>
        <v xml:space="preserve"> </v>
      </c>
      <c r="L74" s="13" t="str">
        <f>IFERROR(IF($D74=0," ",IF(TEMA="NOMBRE",VLOOKUP($D74,Datos[#All],10,0),IF(TEMA="IDENTIFICACIÓN",VLOOKUP($D74,Busqueda_Cedula,9,0))))," ")</f>
        <v xml:space="preserve"> </v>
      </c>
      <c r="M74" s="14" t="str">
        <f>IFERROR(IF($D74=0," ",IF(TEMA="NOMBRE",VLOOKUP($D74,Datos[#All],11,0),IF(TEMA="IDENTIFICACIÓN",VLOOKUP($D74,Busqueda_Cedula,10,0))))," ")</f>
        <v xml:space="preserve"> </v>
      </c>
    </row>
    <row r="75" spans="4:13" x14ac:dyDescent="0.25">
      <c r="D75" s="16">
        <f t="shared" si="0"/>
        <v>63</v>
      </c>
      <c r="F75" s="10" t="str">
        <f>IFERROR(IF($D75=0," ",IF(TEMA="NOMBRE",VLOOKUP($D75,Datos[#All],4,0),IF(TEMA="IDENTIFICACIÓN",VLOOKUP($D75,Busqueda_Cedula,3,0))))," ")</f>
        <v xml:space="preserve"> </v>
      </c>
      <c r="G75" s="10" t="str">
        <f>IFERROR(IF($D75=0," ",IF(TEMA="NOMBRE",VLOOKUP($D75,Datos[#All],5,0),IF(TEMA="IDENTIFICACIÓN",VLOOKUP($D75,Busqueda_Cedula,4,0))))," ")</f>
        <v xml:space="preserve"> </v>
      </c>
      <c r="H75" s="11" t="str">
        <f>IFERROR(IF($D75=0," ",IF(TEMA="NOMBRE",VLOOKUP($D75,Datos[#All],6,0),IF(TEMA="IDENTIFICACIÓN",VLOOKUP($D75,Busqueda_Cedula,5,0))))," ")</f>
        <v xml:space="preserve"> </v>
      </c>
      <c r="I75" s="10" t="str">
        <f>IFERROR(IF($D75=0," ",IF(TEMA="NOMBRE",VLOOKUP($D75,Datos[#All],7,0),IF(TEMA="IDENTIFICACIÓN",VLOOKUP($D75,Busqueda_Cedula,6,0))))," ")</f>
        <v xml:space="preserve"> </v>
      </c>
      <c r="J75" s="12" t="str">
        <f>IFERROR(IF($D75=0," ",IF(TEMA="NOMBRE",VLOOKUP($D75,Datos[#All],8,0),IF(TEMA="IDENTIFICACIÓN",VLOOKUP($D75,Busqueda_Cedula,7,0))))," ")</f>
        <v xml:space="preserve"> </v>
      </c>
      <c r="K75" s="11" t="str">
        <f>IFERROR(IF($D75=0," ",IF(TEMA="NOMBRE",VLOOKUP($D75,Datos[#All],9,0),IF(TEMA="IDENTIFICACIÓN",VLOOKUP($D75,Busqueda_Cedula,8,0))))," ")</f>
        <v xml:space="preserve"> </v>
      </c>
      <c r="L75" s="13" t="str">
        <f>IFERROR(IF($D75=0," ",IF(TEMA="NOMBRE",VLOOKUP($D75,Datos[#All],10,0),IF(TEMA="IDENTIFICACIÓN",VLOOKUP($D75,Busqueda_Cedula,9,0))))," ")</f>
        <v xml:space="preserve"> </v>
      </c>
      <c r="M75" s="14" t="str">
        <f>IFERROR(IF($D75=0," ",IF(TEMA="NOMBRE",VLOOKUP($D75,Datos[#All],11,0),IF(TEMA="IDENTIFICACIÓN",VLOOKUP($D75,Busqueda_Cedula,10,0))))," ")</f>
        <v xml:space="preserve"> </v>
      </c>
    </row>
    <row r="76" spans="4:13" x14ac:dyDescent="0.25">
      <c r="D76" s="16">
        <f t="shared" si="0"/>
        <v>64</v>
      </c>
      <c r="F76" s="10" t="str">
        <f>IFERROR(IF($D76=0," ",IF(TEMA="NOMBRE",VLOOKUP($D76,Datos[#All],4,0),IF(TEMA="IDENTIFICACIÓN",VLOOKUP($D76,Busqueda_Cedula,3,0))))," ")</f>
        <v xml:space="preserve"> </v>
      </c>
      <c r="G76" s="10" t="str">
        <f>IFERROR(IF($D76=0," ",IF(TEMA="NOMBRE",VLOOKUP($D76,Datos[#All],5,0),IF(TEMA="IDENTIFICACIÓN",VLOOKUP($D76,Busqueda_Cedula,4,0))))," ")</f>
        <v xml:space="preserve"> </v>
      </c>
      <c r="H76" s="11" t="str">
        <f>IFERROR(IF($D76=0," ",IF(TEMA="NOMBRE",VLOOKUP($D76,Datos[#All],6,0),IF(TEMA="IDENTIFICACIÓN",VLOOKUP($D76,Busqueda_Cedula,5,0))))," ")</f>
        <v xml:space="preserve"> </v>
      </c>
      <c r="I76" s="10" t="str">
        <f>IFERROR(IF($D76=0," ",IF(TEMA="NOMBRE",VLOOKUP($D76,Datos[#All],7,0),IF(TEMA="IDENTIFICACIÓN",VLOOKUP($D76,Busqueda_Cedula,6,0))))," ")</f>
        <v xml:space="preserve"> </v>
      </c>
      <c r="J76" s="12" t="str">
        <f>IFERROR(IF($D76=0," ",IF(TEMA="NOMBRE",VLOOKUP($D76,Datos[#All],8,0),IF(TEMA="IDENTIFICACIÓN",VLOOKUP($D76,Busqueda_Cedula,7,0))))," ")</f>
        <v xml:space="preserve"> </v>
      </c>
      <c r="K76" s="11" t="str">
        <f>IFERROR(IF($D76=0," ",IF(TEMA="NOMBRE",VLOOKUP($D76,Datos[#All],9,0),IF(TEMA="IDENTIFICACIÓN",VLOOKUP($D76,Busqueda_Cedula,8,0))))," ")</f>
        <v xml:space="preserve"> </v>
      </c>
      <c r="L76" s="13" t="str">
        <f>IFERROR(IF($D76=0," ",IF(TEMA="NOMBRE",VLOOKUP($D76,Datos[#All],10,0),IF(TEMA="IDENTIFICACIÓN",VLOOKUP($D76,Busqueda_Cedula,9,0))))," ")</f>
        <v xml:space="preserve"> </v>
      </c>
      <c r="M76" s="14" t="str">
        <f>IFERROR(IF($D76=0," ",IF(TEMA="NOMBRE",VLOOKUP($D76,Datos[#All],11,0),IF(TEMA="IDENTIFICACIÓN",VLOOKUP($D76,Busqueda_Cedula,10,0))))," ")</f>
        <v xml:space="preserve"> </v>
      </c>
    </row>
    <row r="77" spans="4:13" x14ac:dyDescent="0.25">
      <c r="D77" s="16">
        <f t="shared" si="0"/>
        <v>65</v>
      </c>
      <c r="F77" s="10" t="str">
        <f>IFERROR(IF($D77=0," ",IF(TEMA="NOMBRE",VLOOKUP($D77,Datos[#All],4,0),IF(TEMA="IDENTIFICACIÓN",VLOOKUP($D77,Busqueda_Cedula,3,0))))," ")</f>
        <v xml:space="preserve"> </v>
      </c>
      <c r="G77" s="10" t="str">
        <f>IFERROR(IF($D77=0," ",IF(TEMA="NOMBRE",VLOOKUP($D77,Datos[#All],5,0),IF(TEMA="IDENTIFICACIÓN",VLOOKUP($D77,Busqueda_Cedula,4,0))))," ")</f>
        <v xml:space="preserve"> </v>
      </c>
      <c r="H77" s="11" t="str">
        <f>IFERROR(IF($D77=0," ",IF(TEMA="NOMBRE",VLOOKUP($D77,Datos[#All],6,0),IF(TEMA="IDENTIFICACIÓN",VLOOKUP($D77,Busqueda_Cedula,5,0))))," ")</f>
        <v xml:space="preserve"> </v>
      </c>
      <c r="I77" s="10" t="str">
        <f>IFERROR(IF($D77=0," ",IF(TEMA="NOMBRE",VLOOKUP($D77,Datos[#All],7,0),IF(TEMA="IDENTIFICACIÓN",VLOOKUP($D77,Busqueda_Cedula,6,0))))," ")</f>
        <v xml:space="preserve"> </v>
      </c>
      <c r="J77" s="12" t="str">
        <f>IFERROR(IF($D77=0," ",IF(TEMA="NOMBRE",VLOOKUP($D77,Datos[#All],8,0),IF(TEMA="IDENTIFICACIÓN",VLOOKUP($D77,Busqueda_Cedula,7,0))))," ")</f>
        <v xml:space="preserve"> </v>
      </c>
      <c r="K77" s="11" t="str">
        <f>IFERROR(IF($D77=0," ",IF(TEMA="NOMBRE",VLOOKUP($D77,Datos[#All],9,0),IF(TEMA="IDENTIFICACIÓN",VLOOKUP($D77,Busqueda_Cedula,8,0))))," ")</f>
        <v xml:space="preserve"> </v>
      </c>
      <c r="L77" s="13" t="str">
        <f>IFERROR(IF($D77=0," ",IF(TEMA="NOMBRE",VLOOKUP($D77,Datos[#All],10,0),IF(TEMA="IDENTIFICACIÓN",VLOOKUP($D77,Busqueda_Cedula,9,0))))," ")</f>
        <v xml:space="preserve"> </v>
      </c>
      <c r="M77" s="14" t="str">
        <f>IFERROR(IF($D77=0," ",IF(TEMA="NOMBRE",VLOOKUP($D77,Datos[#All],11,0),IF(TEMA="IDENTIFICACIÓN",VLOOKUP($D77,Busqueda_Cedula,10,0))))," ")</f>
        <v xml:space="preserve"> </v>
      </c>
    </row>
    <row r="78" spans="4:13" x14ac:dyDescent="0.25">
      <c r="D78" s="16">
        <f t="shared" ref="D78:D114" si="1">IF(Dato_Busqueda=0," ",IF(TEMA="NOMBRE",IF(AND(Total_Nombre&gt;0,Dato_Busqueda&gt;0),$D77+1,0),IF(TEMA="IDENTIFICACIÓN",IF(AND(Total_Identificacion&gt;0,Dato_Busqueda&gt;0),$D77+1,0))))</f>
        <v>66</v>
      </c>
      <c r="F78" s="10" t="str">
        <f>IFERROR(IF($D78=0," ",IF(TEMA="NOMBRE",VLOOKUP($D78,Datos[#All],4,0),IF(TEMA="IDENTIFICACIÓN",VLOOKUP($D78,Busqueda_Cedula,3,0))))," ")</f>
        <v xml:space="preserve"> </v>
      </c>
      <c r="G78" s="10" t="str">
        <f>IFERROR(IF($D78=0," ",IF(TEMA="NOMBRE",VLOOKUP($D78,Datos[#All],5,0),IF(TEMA="IDENTIFICACIÓN",VLOOKUP($D78,Busqueda_Cedula,4,0))))," ")</f>
        <v xml:space="preserve"> </v>
      </c>
      <c r="H78" s="11" t="str">
        <f>IFERROR(IF($D78=0," ",IF(TEMA="NOMBRE",VLOOKUP($D78,Datos[#All],6,0),IF(TEMA="IDENTIFICACIÓN",VLOOKUP($D78,Busqueda_Cedula,5,0))))," ")</f>
        <v xml:space="preserve"> </v>
      </c>
      <c r="I78" s="10" t="str">
        <f>IFERROR(IF($D78=0," ",IF(TEMA="NOMBRE",VLOOKUP($D78,Datos[#All],7,0),IF(TEMA="IDENTIFICACIÓN",VLOOKUP($D78,Busqueda_Cedula,6,0))))," ")</f>
        <v xml:space="preserve"> </v>
      </c>
      <c r="J78" s="12" t="str">
        <f>IFERROR(IF($D78=0," ",IF(TEMA="NOMBRE",VLOOKUP($D78,Datos[#All],8,0),IF(TEMA="IDENTIFICACIÓN",VLOOKUP($D78,Busqueda_Cedula,7,0))))," ")</f>
        <v xml:space="preserve"> </v>
      </c>
      <c r="K78" s="11" t="str">
        <f>IFERROR(IF($D78=0," ",IF(TEMA="NOMBRE",VLOOKUP($D78,Datos[#All],9,0),IF(TEMA="IDENTIFICACIÓN",VLOOKUP($D78,Busqueda_Cedula,8,0))))," ")</f>
        <v xml:space="preserve"> </v>
      </c>
      <c r="L78" s="13" t="str">
        <f>IFERROR(IF($D78=0," ",IF(TEMA="NOMBRE",VLOOKUP($D78,Datos[#All],10,0),IF(TEMA="IDENTIFICACIÓN",VLOOKUP($D78,Busqueda_Cedula,9,0))))," ")</f>
        <v xml:space="preserve"> </v>
      </c>
      <c r="M78" s="14" t="str">
        <f>IFERROR(IF($D78=0," ",IF(TEMA="NOMBRE",VLOOKUP($D78,Datos[#All],11,0),IF(TEMA="IDENTIFICACIÓN",VLOOKUP($D78,Busqueda_Cedula,10,0))))," ")</f>
        <v xml:space="preserve"> </v>
      </c>
    </row>
    <row r="79" spans="4:13" x14ac:dyDescent="0.25">
      <c r="D79" s="16">
        <f t="shared" si="1"/>
        <v>67</v>
      </c>
      <c r="F79" s="10" t="str">
        <f>IFERROR(IF($D79=0," ",IF(TEMA="NOMBRE",VLOOKUP($D79,Datos[#All],4,0),IF(TEMA="IDENTIFICACIÓN",VLOOKUP($D79,Busqueda_Cedula,3,0))))," ")</f>
        <v xml:space="preserve"> </v>
      </c>
      <c r="G79" s="10" t="str">
        <f>IFERROR(IF($D79=0," ",IF(TEMA="NOMBRE",VLOOKUP($D79,Datos[#All],5,0),IF(TEMA="IDENTIFICACIÓN",VLOOKUP($D79,Busqueda_Cedula,4,0))))," ")</f>
        <v xml:space="preserve"> </v>
      </c>
      <c r="H79" s="11" t="str">
        <f>IFERROR(IF($D79=0," ",IF(TEMA="NOMBRE",VLOOKUP($D79,Datos[#All],6,0),IF(TEMA="IDENTIFICACIÓN",VLOOKUP($D79,Busqueda_Cedula,5,0))))," ")</f>
        <v xml:space="preserve"> </v>
      </c>
      <c r="I79" s="10" t="str">
        <f>IFERROR(IF($D79=0," ",IF(TEMA="NOMBRE",VLOOKUP($D79,Datos[#All],7,0),IF(TEMA="IDENTIFICACIÓN",VLOOKUP($D79,Busqueda_Cedula,6,0))))," ")</f>
        <v xml:space="preserve"> </v>
      </c>
      <c r="J79" s="12" t="str">
        <f>IFERROR(IF($D79=0," ",IF(TEMA="NOMBRE",VLOOKUP($D79,Datos[#All],8,0),IF(TEMA="IDENTIFICACIÓN",VLOOKUP($D79,Busqueda_Cedula,7,0))))," ")</f>
        <v xml:space="preserve"> </v>
      </c>
      <c r="K79" s="11" t="str">
        <f>IFERROR(IF($D79=0," ",IF(TEMA="NOMBRE",VLOOKUP($D79,Datos[#All],9,0),IF(TEMA="IDENTIFICACIÓN",VLOOKUP($D79,Busqueda_Cedula,8,0))))," ")</f>
        <v xml:space="preserve"> </v>
      </c>
      <c r="L79" s="13" t="str">
        <f>IFERROR(IF($D79=0," ",IF(TEMA="NOMBRE",VLOOKUP($D79,Datos[#All],10,0),IF(TEMA="IDENTIFICACIÓN",VLOOKUP($D79,Busqueda_Cedula,9,0))))," ")</f>
        <v xml:space="preserve"> </v>
      </c>
      <c r="M79" s="14" t="str">
        <f>IFERROR(IF($D79=0," ",IF(TEMA="NOMBRE",VLOOKUP($D79,Datos[#All],11,0),IF(TEMA="IDENTIFICACIÓN",VLOOKUP($D79,Busqueda_Cedula,10,0))))," ")</f>
        <v xml:space="preserve"> </v>
      </c>
    </row>
    <row r="80" spans="4:13" x14ac:dyDescent="0.25">
      <c r="D80" s="16">
        <f t="shared" si="1"/>
        <v>68</v>
      </c>
      <c r="F80" s="10" t="str">
        <f>IFERROR(IF($D80=0," ",IF(TEMA="NOMBRE",VLOOKUP($D80,Datos[#All],4,0),IF(TEMA="IDENTIFICACIÓN",VLOOKUP($D80,Busqueda_Cedula,3,0))))," ")</f>
        <v xml:space="preserve"> </v>
      </c>
      <c r="G80" s="10" t="str">
        <f>IFERROR(IF($D80=0," ",IF(TEMA="NOMBRE",VLOOKUP($D80,Datos[#All],5,0),IF(TEMA="IDENTIFICACIÓN",VLOOKUP($D80,Busqueda_Cedula,4,0))))," ")</f>
        <v xml:space="preserve"> </v>
      </c>
      <c r="H80" s="11" t="str">
        <f>IFERROR(IF($D80=0," ",IF(TEMA="NOMBRE",VLOOKUP($D80,Datos[#All],6,0),IF(TEMA="IDENTIFICACIÓN",VLOOKUP($D80,Busqueda_Cedula,5,0))))," ")</f>
        <v xml:space="preserve"> </v>
      </c>
      <c r="I80" s="10" t="str">
        <f>IFERROR(IF($D80=0," ",IF(TEMA="NOMBRE",VLOOKUP($D80,Datos[#All],7,0),IF(TEMA="IDENTIFICACIÓN",VLOOKUP($D80,Busqueda_Cedula,6,0))))," ")</f>
        <v xml:space="preserve"> </v>
      </c>
      <c r="J80" s="12" t="str">
        <f>IFERROR(IF($D80=0," ",IF(TEMA="NOMBRE",VLOOKUP($D80,Datos[#All],8,0),IF(TEMA="IDENTIFICACIÓN",VLOOKUP($D80,Busqueda_Cedula,7,0))))," ")</f>
        <v xml:space="preserve"> </v>
      </c>
      <c r="K80" s="11" t="str">
        <f>IFERROR(IF($D80=0," ",IF(TEMA="NOMBRE",VLOOKUP($D80,Datos[#All],9,0),IF(TEMA="IDENTIFICACIÓN",VLOOKUP($D80,Busqueda_Cedula,8,0))))," ")</f>
        <v xml:space="preserve"> </v>
      </c>
      <c r="L80" s="13" t="str">
        <f>IFERROR(IF($D80=0," ",IF(TEMA="NOMBRE",VLOOKUP($D80,Datos[#All],10,0),IF(TEMA="IDENTIFICACIÓN",VLOOKUP($D80,Busqueda_Cedula,9,0))))," ")</f>
        <v xml:space="preserve"> </v>
      </c>
      <c r="M80" s="14" t="str">
        <f>IFERROR(IF($D80=0," ",IF(TEMA="NOMBRE",VLOOKUP($D80,Datos[#All],11,0),IF(TEMA="IDENTIFICACIÓN",VLOOKUP($D80,Busqueda_Cedula,10,0))))," ")</f>
        <v xml:space="preserve"> </v>
      </c>
    </row>
    <row r="81" spans="4:13" x14ac:dyDescent="0.25">
      <c r="D81" s="16">
        <f t="shared" si="1"/>
        <v>69</v>
      </c>
      <c r="F81" s="10" t="str">
        <f>IFERROR(IF($D81=0," ",IF(TEMA="NOMBRE",VLOOKUP($D81,Datos[#All],4,0),IF(TEMA="IDENTIFICACIÓN",VLOOKUP($D81,Busqueda_Cedula,3,0))))," ")</f>
        <v xml:space="preserve"> </v>
      </c>
      <c r="G81" s="10" t="str">
        <f>IFERROR(IF($D81=0," ",IF(TEMA="NOMBRE",VLOOKUP($D81,Datos[#All],5,0),IF(TEMA="IDENTIFICACIÓN",VLOOKUP($D81,Busqueda_Cedula,4,0))))," ")</f>
        <v xml:space="preserve"> </v>
      </c>
      <c r="H81" s="11" t="str">
        <f>IFERROR(IF($D81=0," ",IF(TEMA="NOMBRE",VLOOKUP($D81,Datos[#All],6,0),IF(TEMA="IDENTIFICACIÓN",VLOOKUP($D81,Busqueda_Cedula,5,0))))," ")</f>
        <v xml:space="preserve"> </v>
      </c>
      <c r="I81" s="10" t="str">
        <f>IFERROR(IF($D81=0," ",IF(TEMA="NOMBRE",VLOOKUP($D81,Datos[#All],7,0),IF(TEMA="IDENTIFICACIÓN",VLOOKUP($D81,Busqueda_Cedula,6,0))))," ")</f>
        <v xml:space="preserve"> </v>
      </c>
      <c r="J81" s="12" t="str">
        <f>IFERROR(IF($D81=0," ",IF(TEMA="NOMBRE",VLOOKUP($D81,Datos[#All],8,0),IF(TEMA="IDENTIFICACIÓN",VLOOKUP($D81,Busqueda_Cedula,7,0))))," ")</f>
        <v xml:space="preserve"> </v>
      </c>
      <c r="K81" s="11" t="str">
        <f>IFERROR(IF($D81=0," ",IF(TEMA="NOMBRE",VLOOKUP($D81,Datos[#All],9,0),IF(TEMA="IDENTIFICACIÓN",VLOOKUP($D81,Busqueda_Cedula,8,0))))," ")</f>
        <v xml:space="preserve"> </v>
      </c>
      <c r="L81" s="13" t="str">
        <f>IFERROR(IF($D81=0," ",IF(TEMA="NOMBRE",VLOOKUP($D81,Datos[#All],10,0),IF(TEMA="IDENTIFICACIÓN",VLOOKUP($D81,Busqueda_Cedula,9,0))))," ")</f>
        <v xml:space="preserve"> </v>
      </c>
      <c r="M81" s="14" t="str">
        <f>IFERROR(IF($D81=0," ",IF(TEMA="NOMBRE",VLOOKUP($D81,Datos[#All],11,0),IF(TEMA="IDENTIFICACIÓN",VLOOKUP($D81,Busqueda_Cedula,10,0))))," ")</f>
        <v xml:space="preserve"> </v>
      </c>
    </row>
    <row r="82" spans="4:13" x14ac:dyDescent="0.25">
      <c r="D82" s="16">
        <f t="shared" si="1"/>
        <v>70</v>
      </c>
      <c r="F82" s="10" t="str">
        <f>IFERROR(IF($D82=0," ",IF(TEMA="NOMBRE",VLOOKUP($D82,Datos[#All],4,0),IF(TEMA="IDENTIFICACIÓN",VLOOKUP($D82,Busqueda_Cedula,3,0))))," ")</f>
        <v xml:space="preserve"> </v>
      </c>
      <c r="G82" s="10" t="str">
        <f>IFERROR(IF($D82=0," ",IF(TEMA="NOMBRE",VLOOKUP($D82,Datos[#All],5,0),IF(TEMA="IDENTIFICACIÓN",VLOOKUP($D82,Busqueda_Cedula,4,0))))," ")</f>
        <v xml:space="preserve"> </v>
      </c>
      <c r="H82" s="11" t="str">
        <f>IFERROR(IF($D82=0," ",IF(TEMA="NOMBRE",VLOOKUP($D82,Datos[#All],6,0),IF(TEMA="IDENTIFICACIÓN",VLOOKUP($D82,Busqueda_Cedula,5,0))))," ")</f>
        <v xml:space="preserve"> </v>
      </c>
      <c r="I82" s="10" t="str">
        <f>IFERROR(IF($D82=0," ",IF(TEMA="NOMBRE",VLOOKUP($D82,Datos[#All],7,0),IF(TEMA="IDENTIFICACIÓN",VLOOKUP($D82,Busqueda_Cedula,6,0))))," ")</f>
        <v xml:space="preserve"> </v>
      </c>
      <c r="J82" s="12" t="str">
        <f>IFERROR(IF($D82=0," ",IF(TEMA="NOMBRE",VLOOKUP($D82,Datos[#All],8,0),IF(TEMA="IDENTIFICACIÓN",VLOOKUP($D82,Busqueda_Cedula,7,0))))," ")</f>
        <v xml:space="preserve"> </v>
      </c>
      <c r="K82" s="11" t="str">
        <f>IFERROR(IF($D82=0," ",IF(TEMA="NOMBRE",VLOOKUP($D82,Datos[#All],9,0),IF(TEMA="IDENTIFICACIÓN",VLOOKUP($D82,Busqueda_Cedula,8,0))))," ")</f>
        <v xml:space="preserve"> </v>
      </c>
      <c r="L82" s="13" t="str">
        <f>IFERROR(IF($D82=0," ",IF(TEMA="NOMBRE",VLOOKUP($D82,Datos[#All],10,0),IF(TEMA="IDENTIFICACIÓN",VLOOKUP($D82,Busqueda_Cedula,9,0))))," ")</f>
        <v xml:space="preserve"> </v>
      </c>
      <c r="M82" s="14" t="str">
        <f>IFERROR(IF($D82=0," ",IF(TEMA="NOMBRE",VLOOKUP($D82,Datos[#All],11,0),IF(TEMA="IDENTIFICACIÓN",VLOOKUP($D82,Busqueda_Cedula,10,0))))," ")</f>
        <v xml:space="preserve"> </v>
      </c>
    </row>
    <row r="83" spans="4:13" x14ac:dyDescent="0.25">
      <c r="D83" s="16">
        <f t="shared" si="1"/>
        <v>71</v>
      </c>
      <c r="F83" s="10" t="str">
        <f>IFERROR(IF($D83=0," ",IF(TEMA="NOMBRE",VLOOKUP($D83,Datos[#All],4,0),IF(TEMA="IDENTIFICACIÓN",VLOOKUP($D83,Busqueda_Cedula,3,0))))," ")</f>
        <v xml:space="preserve"> </v>
      </c>
      <c r="G83" s="10" t="str">
        <f>IFERROR(IF($D83=0," ",IF(TEMA="NOMBRE",VLOOKUP($D83,Datos[#All],5,0),IF(TEMA="IDENTIFICACIÓN",VLOOKUP($D83,Busqueda_Cedula,4,0))))," ")</f>
        <v xml:space="preserve"> </v>
      </c>
      <c r="H83" s="11" t="str">
        <f>IFERROR(IF($D83=0," ",IF(TEMA="NOMBRE",VLOOKUP($D83,Datos[#All],6,0),IF(TEMA="IDENTIFICACIÓN",VLOOKUP($D83,Busqueda_Cedula,5,0))))," ")</f>
        <v xml:space="preserve"> </v>
      </c>
      <c r="I83" s="10" t="str">
        <f>IFERROR(IF($D83=0," ",IF(TEMA="NOMBRE",VLOOKUP($D83,Datos[#All],7,0),IF(TEMA="IDENTIFICACIÓN",VLOOKUP($D83,Busqueda_Cedula,6,0))))," ")</f>
        <v xml:space="preserve"> </v>
      </c>
      <c r="J83" s="12" t="str">
        <f>IFERROR(IF($D83=0," ",IF(TEMA="NOMBRE",VLOOKUP($D83,Datos[#All],8,0),IF(TEMA="IDENTIFICACIÓN",VLOOKUP($D83,Busqueda_Cedula,7,0))))," ")</f>
        <v xml:space="preserve"> </v>
      </c>
      <c r="K83" s="11" t="str">
        <f>IFERROR(IF($D83=0," ",IF(TEMA="NOMBRE",VLOOKUP($D83,Datos[#All],9,0),IF(TEMA="IDENTIFICACIÓN",VLOOKUP($D83,Busqueda_Cedula,8,0))))," ")</f>
        <v xml:space="preserve"> </v>
      </c>
      <c r="L83" s="13" t="str">
        <f>IFERROR(IF($D83=0," ",IF(TEMA="NOMBRE",VLOOKUP($D83,Datos[#All],10,0),IF(TEMA="IDENTIFICACIÓN",VLOOKUP($D83,Busqueda_Cedula,9,0))))," ")</f>
        <v xml:space="preserve"> </v>
      </c>
      <c r="M83" s="14" t="str">
        <f>IFERROR(IF($D83=0," ",IF(TEMA="NOMBRE",VLOOKUP($D83,Datos[#All],11,0),IF(TEMA="IDENTIFICACIÓN",VLOOKUP($D83,Busqueda_Cedula,10,0))))," ")</f>
        <v xml:space="preserve"> </v>
      </c>
    </row>
    <row r="84" spans="4:13" x14ac:dyDescent="0.25">
      <c r="D84" s="16">
        <f t="shared" si="1"/>
        <v>72</v>
      </c>
      <c r="F84" s="10" t="str">
        <f>IFERROR(IF($D84=0," ",IF(TEMA="NOMBRE",VLOOKUP($D84,Datos[#All],4,0),IF(TEMA="IDENTIFICACIÓN",VLOOKUP($D84,Busqueda_Cedula,3,0))))," ")</f>
        <v xml:space="preserve"> </v>
      </c>
      <c r="G84" s="10" t="str">
        <f>IFERROR(IF($D84=0," ",IF(TEMA="NOMBRE",VLOOKUP($D84,Datos[#All],5,0),IF(TEMA="IDENTIFICACIÓN",VLOOKUP($D84,Busqueda_Cedula,4,0))))," ")</f>
        <v xml:space="preserve"> </v>
      </c>
      <c r="H84" s="11" t="str">
        <f>IFERROR(IF($D84=0," ",IF(TEMA="NOMBRE",VLOOKUP($D84,Datos[#All],6,0),IF(TEMA="IDENTIFICACIÓN",VLOOKUP($D84,Busqueda_Cedula,5,0))))," ")</f>
        <v xml:space="preserve"> </v>
      </c>
      <c r="I84" s="10" t="str">
        <f>IFERROR(IF($D84=0," ",IF(TEMA="NOMBRE",VLOOKUP($D84,Datos[#All],7,0),IF(TEMA="IDENTIFICACIÓN",VLOOKUP($D84,Busqueda_Cedula,6,0))))," ")</f>
        <v xml:space="preserve"> </v>
      </c>
      <c r="J84" s="12" t="str">
        <f>IFERROR(IF($D84=0," ",IF(TEMA="NOMBRE",VLOOKUP($D84,Datos[#All],8,0),IF(TEMA="IDENTIFICACIÓN",VLOOKUP($D84,Busqueda_Cedula,7,0))))," ")</f>
        <v xml:space="preserve"> </v>
      </c>
      <c r="K84" s="11" t="str">
        <f>IFERROR(IF($D84=0," ",IF(TEMA="NOMBRE",VLOOKUP($D84,Datos[#All],9,0),IF(TEMA="IDENTIFICACIÓN",VLOOKUP($D84,Busqueda_Cedula,8,0))))," ")</f>
        <v xml:space="preserve"> </v>
      </c>
      <c r="L84" s="13" t="str">
        <f>IFERROR(IF($D84=0," ",IF(TEMA="NOMBRE",VLOOKUP($D84,Datos[#All],10,0),IF(TEMA="IDENTIFICACIÓN",VLOOKUP($D84,Busqueda_Cedula,9,0))))," ")</f>
        <v xml:space="preserve"> </v>
      </c>
      <c r="M84" s="14" t="str">
        <f>IFERROR(IF($D84=0," ",IF(TEMA="NOMBRE",VLOOKUP($D84,Datos[#All],11,0),IF(TEMA="IDENTIFICACIÓN",VLOOKUP($D84,Busqueda_Cedula,10,0))))," ")</f>
        <v xml:space="preserve"> </v>
      </c>
    </row>
    <row r="85" spans="4:13" x14ac:dyDescent="0.25">
      <c r="D85" s="16">
        <f t="shared" si="1"/>
        <v>73</v>
      </c>
      <c r="F85" s="10" t="str">
        <f>IFERROR(IF($D85=0," ",IF(TEMA="NOMBRE",VLOOKUP($D85,Datos[#All],4,0),IF(TEMA="IDENTIFICACIÓN",VLOOKUP($D85,Busqueda_Cedula,3,0))))," ")</f>
        <v xml:space="preserve"> </v>
      </c>
      <c r="G85" s="10" t="str">
        <f>IFERROR(IF($D85=0," ",IF(TEMA="NOMBRE",VLOOKUP($D85,Datos[#All],5,0),IF(TEMA="IDENTIFICACIÓN",VLOOKUP($D85,Busqueda_Cedula,4,0))))," ")</f>
        <v xml:space="preserve"> </v>
      </c>
      <c r="H85" s="11" t="str">
        <f>IFERROR(IF($D85=0," ",IF(TEMA="NOMBRE",VLOOKUP($D85,Datos[#All],6,0),IF(TEMA="IDENTIFICACIÓN",VLOOKUP($D85,Busqueda_Cedula,5,0))))," ")</f>
        <v xml:space="preserve"> </v>
      </c>
      <c r="I85" s="10" t="str">
        <f>IFERROR(IF($D85=0," ",IF(TEMA="NOMBRE",VLOOKUP($D85,Datos[#All],7,0),IF(TEMA="IDENTIFICACIÓN",VLOOKUP($D85,Busqueda_Cedula,6,0))))," ")</f>
        <v xml:space="preserve"> </v>
      </c>
      <c r="J85" s="12" t="str">
        <f>IFERROR(IF($D85=0," ",IF(TEMA="NOMBRE",VLOOKUP($D85,Datos[#All],8,0),IF(TEMA="IDENTIFICACIÓN",VLOOKUP($D85,Busqueda_Cedula,7,0))))," ")</f>
        <v xml:space="preserve"> </v>
      </c>
      <c r="K85" s="11" t="str">
        <f>IFERROR(IF($D85=0," ",IF(TEMA="NOMBRE",VLOOKUP($D85,Datos[#All],9,0),IF(TEMA="IDENTIFICACIÓN",VLOOKUP($D85,Busqueda_Cedula,8,0))))," ")</f>
        <v xml:space="preserve"> </v>
      </c>
      <c r="L85" s="13" t="str">
        <f>IFERROR(IF($D85=0," ",IF(TEMA="NOMBRE",VLOOKUP($D85,Datos[#All],10,0),IF(TEMA="IDENTIFICACIÓN",VLOOKUP($D85,Busqueda_Cedula,9,0))))," ")</f>
        <v xml:space="preserve"> </v>
      </c>
      <c r="M85" s="14" t="str">
        <f>IFERROR(IF($D85=0," ",IF(TEMA="NOMBRE",VLOOKUP($D85,Datos[#All],11,0),IF(TEMA="IDENTIFICACIÓN",VLOOKUP($D85,Busqueda_Cedula,10,0))))," ")</f>
        <v xml:space="preserve"> </v>
      </c>
    </row>
    <row r="86" spans="4:13" x14ac:dyDescent="0.25">
      <c r="D86" s="16">
        <f t="shared" si="1"/>
        <v>74</v>
      </c>
      <c r="F86" s="10" t="str">
        <f>IFERROR(IF($D86=0," ",IF(TEMA="NOMBRE",VLOOKUP($D86,Datos[#All],4,0),IF(TEMA="IDENTIFICACIÓN",VLOOKUP($D86,Busqueda_Cedula,3,0))))," ")</f>
        <v xml:space="preserve"> </v>
      </c>
      <c r="G86" s="10" t="str">
        <f>IFERROR(IF($D86=0," ",IF(TEMA="NOMBRE",VLOOKUP($D86,Datos[#All],5,0),IF(TEMA="IDENTIFICACIÓN",VLOOKUP($D86,Busqueda_Cedula,4,0))))," ")</f>
        <v xml:space="preserve"> </v>
      </c>
      <c r="H86" s="11" t="str">
        <f>IFERROR(IF($D86=0," ",IF(TEMA="NOMBRE",VLOOKUP($D86,Datos[#All],6,0),IF(TEMA="IDENTIFICACIÓN",VLOOKUP($D86,Busqueda_Cedula,5,0))))," ")</f>
        <v xml:space="preserve"> </v>
      </c>
      <c r="I86" s="10" t="str">
        <f>IFERROR(IF($D86=0," ",IF(TEMA="NOMBRE",VLOOKUP($D86,Datos[#All],7,0),IF(TEMA="IDENTIFICACIÓN",VLOOKUP($D86,Busqueda_Cedula,6,0))))," ")</f>
        <v xml:space="preserve"> </v>
      </c>
      <c r="J86" s="12" t="str">
        <f>IFERROR(IF($D86=0," ",IF(TEMA="NOMBRE",VLOOKUP($D86,Datos[#All],8,0),IF(TEMA="IDENTIFICACIÓN",VLOOKUP($D86,Busqueda_Cedula,7,0))))," ")</f>
        <v xml:space="preserve"> </v>
      </c>
      <c r="K86" s="11" t="str">
        <f>IFERROR(IF($D86=0," ",IF(TEMA="NOMBRE",VLOOKUP($D86,Datos[#All],9,0),IF(TEMA="IDENTIFICACIÓN",VLOOKUP($D86,Busqueda_Cedula,8,0))))," ")</f>
        <v xml:space="preserve"> </v>
      </c>
      <c r="L86" s="13" t="str">
        <f>IFERROR(IF($D86=0," ",IF(TEMA="NOMBRE",VLOOKUP($D86,Datos[#All],10,0),IF(TEMA="IDENTIFICACIÓN",VLOOKUP($D86,Busqueda_Cedula,9,0))))," ")</f>
        <v xml:space="preserve"> </v>
      </c>
      <c r="M86" s="14" t="str">
        <f>IFERROR(IF($D86=0," ",IF(TEMA="NOMBRE",VLOOKUP($D86,Datos[#All],11,0),IF(TEMA="IDENTIFICACIÓN",VLOOKUP($D86,Busqueda_Cedula,10,0))))," ")</f>
        <v xml:space="preserve"> </v>
      </c>
    </row>
    <row r="87" spans="4:13" x14ac:dyDescent="0.25">
      <c r="D87" s="16">
        <f t="shared" si="1"/>
        <v>75</v>
      </c>
      <c r="F87" s="10" t="str">
        <f>IFERROR(IF($D87=0," ",IF(TEMA="NOMBRE",VLOOKUP($D87,Datos[#All],4,0),IF(TEMA="IDENTIFICACIÓN",VLOOKUP($D87,Busqueda_Cedula,3,0))))," ")</f>
        <v xml:space="preserve"> </v>
      </c>
      <c r="G87" s="10" t="str">
        <f>IFERROR(IF($D87=0," ",IF(TEMA="NOMBRE",VLOOKUP($D87,Datos[#All],5,0),IF(TEMA="IDENTIFICACIÓN",VLOOKUP($D87,Busqueda_Cedula,4,0))))," ")</f>
        <v xml:space="preserve"> </v>
      </c>
      <c r="H87" s="11" t="str">
        <f>IFERROR(IF($D87=0," ",IF(TEMA="NOMBRE",VLOOKUP($D87,Datos[#All],6,0),IF(TEMA="IDENTIFICACIÓN",VLOOKUP($D87,Busqueda_Cedula,5,0))))," ")</f>
        <v xml:space="preserve"> </v>
      </c>
      <c r="I87" s="10" t="str">
        <f>IFERROR(IF($D87=0," ",IF(TEMA="NOMBRE",VLOOKUP($D87,Datos[#All],7,0),IF(TEMA="IDENTIFICACIÓN",VLOOKUP($D87,Busqueda_Cedula,6,0))))," ")</f>
        <v xml:space="preserve"> </v>
      </c>
      <c r="J87" s="12" t="str">
        <f>IFERROR(IF($D87=0," ",IF(TEMA="NOMBRE",VLOOKUP($D87,Datos[#All],8,0),IF(TEMA="IDENTIFICACIÓN",VLOOKUP($D87,Busqueda_Cedula,7,0))))," ")</f>
        <v xml:space="preserve"> </v>
      </c>
      <c r="K87" s="11" t="str">
        <f>IFERROR(IF($D87=0," ",IF(TEMA="NOMBRE",VLOOKUP($D87,Datos[#All],9,0),IF(TEMA="IDENTIFICACIÓN",VLOOKUP($D87,Busqueda_Cedula,8,0))))," ")</f>
        <v xml:space="preserve"> </v>
      </c>
      <c r="L87" s="13" t="str">
        <f>IFERROR(IF($D87=0," ",IF(TEMA="NOMBRE",VLOOKUP($D87,Datos[#All],10,0),IF(TEMA="IDENTIFICACIÓN",VLOOKUP($D87,Busqueda_Cedula,9,0))))," ")</f>
        <v xml:space="preserve"> </v>
      </c>
      <c r="M87" s="14" t="str">
        <f>IFERROR(IF($D87=0," ",IF(TEMA="NOMBRE",VLOOKUP($D87,Datos[#All],11,0),IF(TEMA="IDENTIFICACIÓN",VLOOKUP($D87,Busqueda_Cedula,10,0))))," ")</f>
        <v xml:space="preserve"> </v>
      </c>
    </row>
    <row r="88" spans="4:13" x14ac:dyDescent="0.25">
      <c r="D88" s="16">
        <f t="shared" si="1"/>
        <v>76</v>
      </c>
      <c r="F88" s="10" t="str">
        <f>IFERROR(IF($D88=0," ",IF(TEMA="NOMBRE",VLOOKUP($D88,Datos[#All],4,0),IF(TEMA="IDENTIFICACIÓN",VLOOKUP($D88,Busqueda_Cedula,3,0))))," ")</f>
        <v xml:space="preserve"> </v>
      </c>
      <c r="G88" s="10" t="str">
        <f>IFERROR(IF($D88=0," ",IF(TEMA="NOMBRE",VLOOKUP($D88,Datos[#All],5,0),IF(TEMA="IDENTIFICACIÓN",VLOOKUP($D88,Busqueda_Cedula,4,0))))," ")</f>
        <v xml:space="preserve"> </v>
      </c>
      <c r="H88" s="11" t="str">
        <f>IFERROR(IF($D88=0," ",IF(TEMA="NOMBRE",VLOOKUP($D88,Datos[#All],6,0),IF(TEMA="IDENTIFICACIÓN",VLOOKUP($D88,Busqueda_Cedula,5,0))))," ")</f>
        <v xml:space="preserve"> </v>
      </c>
      <c r="I88" s="10" t="str">
        <f>IFERROR(IF($D88=0," ",IF(TEMA="NOMBRE",VLOOKUP($D88,Datos[#All],7,0),IF(TEMA="IDENTIFICACIÓN",VLOOKUP($D88,Busqueda_Cedula,6,0))))," ")</f>
        <v xml:space="preserve"> </v>
      </c>
      <c r="J88" s="12" t="str">
        <f>IFERROR(IF($D88=0," ",IF(TEMA="NOMBRE",VLOOKUP($D88,Datos[#All],8,0),IF(TEMA="IDENTIFICACIÓN",VLOOKUP($D88,Busqueda_Cedula,7,0))))," ")</f>
        <v xml:space="preserve"> </v>
      </c>
      <c r="K88" s="11" t="str">
        <f>IFERROR(IF($D88=0," ",IF(TEMA="NOMBRE",VLOOKUP($D88,Datos[#All],9,0),IF(TEMA="IDENTIFICACIÓN",VLOOKUP($D88,Busqueda_Cedula,8,0))))," ")</f>
        <v xml:space="preserve"> </v>
      </c>
      <c r="L88" s="13" t="str">
        <f>IFERROR(IF($D88=0," ",IF(TEMA="NOMBRE",VLOOKUP($D88,Datos[#All],10,0),IF(TEMA="IDENTIFICACIÓN",VLOOKUP($D88,Busqueda_Cedula,9,0))))," ")</f>
        <v xml:space="preserve"> </v>
      </c>
      <c r="M88" s="14" t="str">
        <f>IFERROR(IF($D88=0," ",IF(TEMA="NOMBRE",VLOOKUP($D88,Datos[#All],11,0),IF(TEMA="IDENTIFICACIÓN",VLOOKUP($D88,Busqueda_Cedula,10,0))))," ")</f>
        <v xml:space="preserve"> </v>
      </c>
    </row>
    <row r="89" spans="4:13" x14ac:dyDescent="0.25">
      <c r="D89" s="16">
        <f t="shared" si="1"/>
        <v>77</v>
      </c>
      <c r="F89" s="10" t="str">
        <f>IFERROR(IF($D89=0," ",IF(TEMA="NOMBRE",VLOOKUP($D89,Datos[#All],4,0),IF(TEMA="IDENTIFICACIÓN",VLOOKUP($D89,Busqueda_Cedula,3,0))))," ")</f>
        <v xml:space="preserve"> </v>
      </c>
      <c r="G89" s="10" t="str">
        <f>IFERROR(IF($D89=0," ",IF(TEMA="NOMBRE",VLOOKUP($D89,Datos[#All],5,0),IF(TEMA="IDENTIFICACIÓN",VLOOKUP($D89,Busqueda_Cedula,4,0))))," ")</f>
        <v xml:space="preserve"> </v>
      </c>
      <c r="H89" s="11" t="str">
        <f>IFERROR(IF($D89=0," ",IF(TEMA="NOMBRE",VLOOKUP($D89,Datos[#All],6,0),IF(TEMA="IDENTIFICACIÓN",VLOOKUP($D89,Busqueda_Cedula,5,0))))," ")</f>
        <v xml:space="preserve"> </v>
      </c>
      <c r="I89" s="10" t="str">
        <f>IFERROR(IF($D89=0," ",IF(TEMA="NOMBRE",VLOOKUP($D89,Datos[#All],7,0),IF(TEMA="IDENTIFICACIÓN",VLOOKUP($D89,Busqueda_Cedula,6,0))))," ")</f>
        <v xml:space="preserve"> </v>
      </c>
      <c r="J89" s="12" t="str">
        <f>IFERROR(IF($D89=0," ",IF(TEMA="NOMBRE",VLOOKUP($D89,Datos[#All],8,0),IF(TEMA="IDENTIFICACIÓN",VLOOKUP($D89,Busqueda_Cedula,7,0))))," ")</f>
        <v xml:space="preserve"> </v>
      </c>
      <c r="K89" s="11" t="str">
        <f>IFERROR(IF($D89=0," ",IF(TEMA="NOMBRE",VLOOKUP($D89,Datos[#All],9,0),IF(TEMA="IDENTIFICACIÓN",VLOOKUP($D89,Busqueda_Cedula,8,0))))," ")</f>
        <v xml:space="preserve"> </v>
      </c>
      <c r="L89" s="13" t="str">
        <f>IFERROR(IF($D89=0," ",IF(TEMA="NOMBRE",VLOOKUP($D89,Datos[#All],10,0),IF(TEMA="IDENTIFICACIÓN",VLOOKUP($D89,Busqueda_Cedula,9,0))))," ")</f>
        <v xml:space="preserve"> </v>
      </c>
      <c r="M89" s="14" t="str">
        <f>IFERROR(IF($D89=0," ",IF(TEMA="NOMBRE",VLOOKUP($D89,Datos[#All],11,0),IF(TEMA="IDENTIFICACIÓN",VLOOKUP($D89,Busqueda_Cedula,10,0))))," ")</f>
        <v xml:space="preserve"> </v>
      </c>
    </row>
    <row r="90" spans="4:13" x14ac:dyDescent="0.25">
      <c r="D90" s="16">
        <f t="shared" si="1"/>
        <v>78</v>
      </c>
      <c r="F90" s="10" t="str">
        <f>IFERROR(IF($D90=0," ",IF(TEMA="NOMBRE",VLOOKUP($D90,Datos[#All],4,0),IF(TEMA="IDENTIFICACIÓN",VLOOKUP($D90,Busqueda_Cedula,3,0))))," ")</f>
        <v xml:space="preserve"> </v>
      </c>
      <c r="G90" s="10" t="str">
        <f>IFERROR(IF($D90=0," ",IF(TEMA="NOMBRE",VLOOKUP($D90,Datos[#All],5,0),IF(TEMA="IDENTIFICACIÓN",VLOOKUP($D90,Busqueda_Cedula,4,0))))," ")</f>
        <v xml:space="preserve"> </v>
      </c>
      <c r="H90" s="11" t="str">
        <f>IFERROR(IF($D90=0," ",IF(TEMA="NOMBRE",VLOOKUP($D90,Datos[#All],6,0),IF(TEMA="IDENTIFICACIÓN",VLOOKUP($D90,Busqueda_Cedula,5,0))))," ")</f>
        <v xml:space="preserve"> </v>
      </c>
      <c r="I90" s="10" t="str">
        <f>IFERROR(IF($D90=0," ",IF(TEMA="NOMBRE",VLOOKUP($D90,Datos[#All],7,0),IF(TEMA="IDENTIFICACIÓN",VLOOKUP($D90,Busqueda_Cedula,6,0))))," ")</f>
        <v xml:space="preserve"> </v>
      </c>
      <c r="J90" s="12" t="str">
        <f>IFERROR(IF($D90=0," ",IF(TEMA="NOMBRE",VLOOKUP($D90,Datos[#All],8,0),IF(TEMA="IDENTIFICACIÓN",VLOOKUP($D90,Busqueda_Cedula,7,0))))," ")</f>
        <v xml:space="preserve"> </v>
      </c>
      <c r="K90" s="11" t="str">
        <f>IFERROR(IF($D90=0," ",IF(TEMA="NOMBRE",VLOOKUP($D90,Datos[#All],9,0),IF(TEMA="IDENTIFICACIÓN",VLOOKUP($D90,Busqueda_Cedula,8,0))))," ")</f>
        <v xml:space="preserve"> </v>
      </c>
      <c r="L90" s="13" t="str">
        <f>IFERROR(IF($D90=0," ",IF(TEMA="NOMBRE",VLOOKUP($D90,Datos[#All],10,0),IF(TEMA="IDENTIFICACIÓN",VLOOKUP($D90,Busqueda_Cedula,9,0))))," ")</f>
        <v xml:space="preserve"> </v>
      </c>
      <c r="M90" s="14" t="str">
        <f>IFERROR(IF($D90=0," ",IF(TEMA="NOMBRE",VLOOKUP($D90,Datos[#All],11,0),IF(TEMA="IDENTIFICACIÓN",VLOOKUP($D90,Busqueda_Cedula,10,0))))," ")</f>
        <v xml:space="preserve"> </v>
      </c>
    </row>
    <row r="91" spans="4:13" x14ac:dyDescent="0.25">
      <c r="D91" s="16">
        <f t="shared" si="1"/>
        <v>79</v>
      </c>
      <c r="F91" s="10" t="str">
        <f>IFERROR(IF($D91=0," ",IF(TEMA="NOMBRE",VLOOKUP($D91,Datos[#All],4,0),IF(TEMA="IDENTIFICACIÓN",VLOOKUP($D91,Busqueda_Cedula,3,0))))," ")</f>
        <v xml:space="preserve"> </v>
      </c>
      <c r="G91" s="10" t="str">
        <f>IFERROR(IF($D91=0," ",IF(TEMA="NOMBRE",VLOOKUP($D91,Datos[#All],5,0),IF(TEMA="IDENTIFICACIÓN",VLOOKUP($D91,Busqueda_Cedula,4,0))))," ")</f>
        <v xml:space="preserve"> </v>
      </c>
      <c r="H91" s="11" t="str">
        <f>IFERROR(IF($D91=0," ",IF(TEMA="NOMBRE",VLOOKUP($D91,Datos[#All],6,0),IF(TEMA="IDENTIFICACIÓN",VLOOKUP($D91,Busqueda_Cedula,5,0))))," ")</f>
        <v xml:space="preserve"> </v>
      </c>
      <c r="I91" s="10" t="str">
        <f>IFERROR(IF($D91=0," ",IF(TEMA="NOMBRE",VLOOKUP($D91,Datos[#All],7,0),IF(TEMA="IDENTIFICACIÓN",VLOOKUP($D91,Busqueda_Cedula,6,0))))," ")</f>
        <v xml:space="preserve"> </v>
      </c>
      <c r="J91" s="12" t="str">
        <f>IFERROR(IF($D91=0," ",IF(TEMA="NOMBRE",VLOOKUP($D91,Datos[#All],8,0),IF(TEMA="IDENTIFICACIÓN",VLOOKUP($D91,Busqueda_Cedula,7,0))))," ")</f>
        <v xml:space="preserve"> </v>
      </c>
      <c r="K91" s="11" t="str">
        <f>IFERROR(IF($D91=0," ",IF(TEMA="NOMBRE",VLOOKUP($D91,Datos[#All],9,0),IF(TEMA="IDENTIFICACIÓN",VLOOKUP($D91,Busqueda_Cedula,8,0))))," ")</f>
        <v xml:space="preserve"> </v>
      </c>
      <c r="L91" s="13" t="str">
        <f>IFERROR(IF($D91=0," ",IF(TEMA="NOMBRE",VLOOKUP($D91,Datos[#All],10,0),IF(TEMA="IDENTIFICACIÓN",VLOOKUP($D91,Busqueda_Cedula,9,0))))," ")</f>
        <v xml:space="preserve"> </v>
      </c>
      <c r="M91" s="14" t="str">
        <f>IFERROR(IF($D91=0," ",IF(TEMA="NOMBRE",VLOOKUP($D91,Datos[#All],11,0),IF(TEMA="IDENTIFICACIÓN",VLOOKUP($D91,Busqueda_Cedula,10,0))))," ")</f>
        <v xml:space="preserve"> </v>
      </c>
    </row>
    <row r="92" spans="4:13" x14ac:dyDescent="0.25">
      <c r="D92" s="16">
        <f t="shared" si="1"/>
        <v>80</v>
      </c>
      <c r="F92" s="10" t="str">
        <f>IFERROR(IF($D92=0," ",IF(TEMA="NOMBRE",VLOOKUP($D92,Datos[#All],4,0),IF(TEMA="IDENTIFICACIÓN",VLOOKUP($D92,Busqueda_Cedula,3,0))))," ")</f>
        <v xml:space="preserve"> </v>
      </c>
      <c r="G92" s="10" t="str">
        <f>IFERROR(IF($D92=0," ",IF(TEMA="NOMBRE",VLOOKUP($D92,Datos[#All],5,0),IF(TEMA="IDENTIFICACIÓN",VLOOKUP($D92,Busqueda_Cedula,4,0))))," ")</f>
        <v xml:space="preserve"> </v>
      </c>
      <c r="H92" s="11" t="str">
        <f>IFERROR(IF($D92=0," ",IF(TEMA="NOMBRE",VLOOKUP($D92,Datos[#All],6,0),IF(TEMA="IDENTIFICACIÓN",VLOOKUP($D92,Busqueda_Cedula,5,0))))," ")</f>
        <v xml:space="preserve"> </v>
      </c>
      <c r="I92" s="10" t="str">
        <f>IFERROR(IF($D92=0," ",IF(TEMA="NOMBRE",VLOOKUP($D92,Datos[#All],7,0),IF(TEMA="IDENTIFICACIÓN",VLOOKUP($D92,Busqueda_Cedula,6,0))))," ")</f>
        <v xml:space="preserve"> </v>
      </c>
      <c r="J92" s="12" t="str">
        <f>IFERROR(IF($D92=0," ",IF(TEMA="NOMBRE",VLOOKUP($D92,Datos[#All],8,0),IF(TEMA="IDENTIFICACIÓN",VLOOKUP($D92,Busqueda_Cedula,7,0))))," ")</f>
        <v xml:space="preserve"> </v>
      </c>
      <c r="K92" s="11" t="str">
        <f>IFERROR(IF($D92=0," ",IF(TEMA="NOMBRE",VLOOKUP($D92,Datos[#All],9,0),IF(TEMA="IDENTIFICACIÓN",VLOOKUP($D92,Busqueda_Cedula,8,0))))," ")</f>
        <v xml:space="preserve"> </v>
      </c>
      <c r="L92" s="13" t="str">
        <f>IFERROR(IF($D92=0," ",IF(TEMA="NOMBRE",VLOOKUP($D92,Datos[#All],10,0),IF(TEMA="IDENTIFICACIÓN",VLOOKUP($D92,Busqueda_Cedula,9,0))))," ")</f>
        <v xml:space="preserve"> </v>
      </c>
      <c r="M92" s="14" t="str">
        <f>IFERROR(IF($D92=0," ",IF(TEMA="NOMBRE",VLOOKUP($D92,Datos[#All],11,0),IF(TEMA="IDENTIFICACIÓN",VLOOKUP($D92,Busqueda_Cedula,10,0))))," ")</f>
        <v xml:space="preserve"> </v>
      </c>
    </row>
    <row r="93" spans="4:13" x14ac:dyDescent="0.25">
      <c r="D93" s="16">
        <f t="shared" si="1"/>
        <v>81</v>
      </c>
      <c r="F93" s="10" t="str">
        <f>IFERROR(IF($D93=0," ",IF(TEMA="NOMBRE",VLOOKUP($D93,Datos[#All],4,0),IF(TEMA="IDENTIFICACIÓN",VLOOKUP($D93,Busqueda_Cedula,3,0))))," ")</f>
        <v xml:space="preserve"> </v>
      </c>
      <c r="G93" s="10" t="str">
        <f>IFERROR(IF($D93=0," ",IF(TEMA="NOMBRE",VLOOKUP($D93,Datos[#All],5,0),IF(TEMA="IDENTIFICACIÓN",VLOOKUP($D93,Busqueda_Cedula,4,0))))," ")</f>
        <v xml:space="preserve"> </v>
      </c>
      <c r="H93" s="11" t="str">
        <f>IFERROR(IF($D93=0," ",IF(TEMA="NOMBRE",VLOOKUP($D93,Datos[#All],6,0),IF(TEMA="IDENTIFICACIÓN",VLOOKUP($D93,Busqueda_Cedula,5,0))))," ")</f>
        <v xml:space="preserve"> </v>
      </c>
      <c r="I93" s="10" t="str">
        <f>IFERROR(IF($D93=0," ",IF(TEMA="NOMBRE",VLOOKUP($D93,Datos[#All],7,0),IF(TEMA="IDENTIFICACIÓN",VLOOKUP($D93,Busqueda_Cedula,6,0))))," ")</f>
        <v xml:space="preserve"> </v>
      </c>
      <c r="J93" s="12" t="str">
        <f>IFERROR(IF($D93=0," ",IF(TEMA="NOMBRE",VLOOKUP($D93,Datos[#All],8,0),IF(TEMA="IDENTIFICACIÓN",VLOOKUP($D93,Busqueda_Cedula,7,0))))," ")</f>
        <v xml:space="preserve"> </v>
      </c>
      <c r="K93" s="11" t="str">
        <f>IFERROR(IF($D93=0," ",IF(TEMA="NOMBRE",VLOOKUP($D93,Datos[#All],9,0),IF(TEMA="IDENTIFICACIÓN",VLOOKUP($D93,Busqueda_Cedula,8,0))))," ")</f>
        <v xml:space="preserve"> </v>
      </c>
      <c r="L93" s="13" t="str">
        <f>IFERROR(IF($D93=0," ",IF(TEMA="NOMBRE",VLOOKUP($D93,Datos[#All],10,0),IF(TEMA="IDENTIFICACIÓN",VLOOKUP($D93,Busqueda_Cedula,9,0))))," ")</f>
        <v xml:space="preserve"> </v>
      </c>
      <c r="M93" s="14" t="str">
        <f>IFERROR(IF($D93=0," ",IF(TEMA="NOMBRE",VLOOKUP($D93,Datos[#All],11,0),IF(TEMA="IDENTIFICACIÓN",VLOOKUP($D93,Busqueda_Cedula,10,0))))," ")</f>
        <v xml:space="preserve"> </v>
      </c>
    </row>
    <row r="94" spans="4:13" x14ac:dyDescent="0.25">
      <c r="D94" s="16">
        <f t="shared" si="1"/>
        <v>82</v>
      </c>
      <c r="F94" s="10" t="str">
        <f>IFERROR(IF($D94=0," ",IF(TEMA="NOMBRE",VLOOKUP($D94,Datos[#All],4,0),IF(TEMA="IDENTIFICACIÓN",VLOOKUP($D94,Busqueda_Cedula,3,0))))," ")</f>
        <v xml:space="preserve"> </v>
      </c>
      <c r="G94" s="10" t="str">
        <f>IFERROR(IF($D94=0," ",IF(TEMA="NOMBRE",VLOOKUP($D94,Datos[#All],5,0),IF(TEMA="IDENTIFICACIÓN",VLOOKUP($D94,Busqueda_Cedula,4,0))))," ")</f>
        <v xml:space="preserve"> </v>
      </c>
      <c r="H94" s="11" t="str">
        <f>IFERROR(IF($D94=0," ",IF(TEMA="NOMBRE",VLOOKUP($D94,Datos[#All],6,0),IF(TEMA="IDENTIFICACIÓN",VLOOKUP($D94,Busqueda_Cedula,5,0))))," ")</f>
        <v xml:space="preserve"> </v>
      </c>
      <c r="I94" s="10" t="str">
        <f>IFERROR(IF($D94=0," ",IF(TEMA="NOMBRE",VLOOKUP($D94,Datos[#All],7,0),IF(TEMA="IDENTIFICACIÓN",VLOOKUP($D94,Busqueda_Cedula,6,0))))," ")</f>
        <v xml:space="preserve"> </v>
      </c>
      <c r="J94" s="12" t="str">
        <f>IFERROR(IF($D94=0," ",IF(TEMA="NOMBRE",VLOOKUP($D94,Datos[#All],8,0),IF(TEMA="IDENTIFICACIÓN",VLOOKUP($D94,Busqueda_Cedula,7,0))))," ")</f>
        <v xml:space="preserve"> </v>
      </c>
      <c r="K94" s="11" t="str">
        <f>IFERROR(IF($D94=0," ",IF(TEMA="NOMBRE",VLOOKUP($D94,Datos[#All],9,0),IF(TEMA="IDENTIFICACIÓN",VLOOKUP($D94,Busqueda_Cedula,8,0))))," ")</f>
        <v xml:space="preserve"> </v>
      </c>
      <c r="L94" s="13" t="str">
        <f>IFERROR(IF($D94=0," ",IF(TEMA="NOMBRE",VLOOKUP($D94,Datos[#All],10,0),IF(TEMA="IDENTIFICACIÓN",VLOOKUP($D94,Busqueda_Cedula,9,0))))," ")</f>
        <v xml:space="preserve"> </v>
      </c>
      <c r="M94" s="14" t="str">
        <f>IFERROR(IF($D94=0," ",IF(TEMA="NOMBRE",VLOOKUP($D94,Datos[#All],11,0),IF(TEMA="IDENTIFICACIÓN",VLOOKUP($D94,Busqueda_Cedula,10,0))))," ")</f>
        <v xml:space="preserve"> </v>
      </c>
    </row>
    <row r="95" spans="4:13" x14ac:dyDescent="0.25">
      <c r="D95" s="16">
        <f t="shared" si="1"/>
        <v>83</v>
      </c>
      <c r="F95" s="10" t="str">
        <f>IFERROR(IF($D95=0," ",IF(TEMA="NOMBRE",VLOOKUP($D95,Datos[#All],4,0),IF(TEMA="IDENTIFICACIÓN",VLOOKUP($D95,Busqueda_Cedula,3,0))))," ")</f>
        <v xml:space="preserve"> </v>
      </c>
      <c r="G95" s="10" t="str">
        <f>IFERROR(IF($D95=0," ",IF(TEMA="NOMBRE",VLOOKUP($D95,Datos[#All],5,0),IF(TEMA="IDENTIFICACIÓN",VLOOKUP($D95,Busqueda_Cedula,4,0))))," ")</f>
        <v xml:space="preserve"> </v>
      </c>
      <c r="H95" s="11" t="str">
        <f>IFERROR(IF($D95=0," ",IF(TEMA="NOMBRE",VLOOKUP($D95,Datos[#All],6,0),IF(TEMA="IDENTIFICACIÓN",VLOOKUP($D95,Busqueda_Cedula,5,0))))," ")</f>
        <v xml:space="preserve"> </v>
      </c>
      <c r="I95" s="10" t="str">
        <f>IFERROR(IF($D95=0," ",IF(TEMA="NOMBRE",VLOOKUP($D95,Datos[#All],7,0),IF(TEMA="IDENTIFICACIÓN",VLOOKUP($D95,Busqueda_Cedula,6,0))))," ")</f>
        <v xml:space="preserve"> </v>
      </c>
      <c r="J95" s="12" t="str">
        <f>IFERROR(IF($D95=0," ",IF(TEMA="NOMBRE",VLOOKUP($D95,Datos[#All],8,0),IF(TEMA="IDENTIFICACIÓN",VLOOKUP($D95,Busqueda_Cedula,7,0))))," ")</f>
        <v xml:space="preserve"> </v>
      </c>
      <c r="K95" s="11" t="str">
        <f>IFERROR(IF($D95=0," ",IF(TEMA="NOMBRE",VLOOKUP($D95,Datos[#All],9,0),IF(TEMA="IDENTIFICACIÓN",VLOOKUP($D95,Busqueda_Cedula,8,0))))," ")</f>
        <v xml:space="preserve"> </v>
      </c>
      <c r="L95" s="13" t="str">
        <f>IFERROR(IF($D95=0," ",IF(TEMA="NOMBRE",VLOOKUP($D95,Datos[#All],10,0),IF(TEMA="IDENTIFICACIÓN",VLOOKUP($D95,Busqueda_Cedula,9,0))))," ")</f>
        <v xml:space="preserve"> </v>
      </c>
      <c r="M95" s="14" t="str">
        <f>IFERROR(IF($D95=0," ",IF(TEMA="NOMBRE",VLOOKUP($D95,Datos[#All],11,0),IF(TEMA="IDENTIFICACIÓN",VLOOKUP($D95,Busqueda_Cedula,10,0))))," ")</f>
        <v xml:space="preserve"> </v>
      </c>
    </row>
    <row r="96" spans="4:13" x14ac:dyDescent="0.25">
      <c r="D96" s="16">
        <f t="shared" si="1"/>
        <v>84</v>
      </c>
      <c r="F96" s="10" t="str">
        <f>IFERROR(IF($D96=0," ",IF(TEMA="NOMBRE",VLOOKUP($D96,Datos[#All],4,0),IF(TEMA="IDENTIFICACIÓN",VLOOKUP($D96,Busqueda_Cedula,3,0))))," ")</f>
        <v xml:space="preserve"> </v>
      </c>
      <c r="G96" s="10" t="str">
        <f>IFERROR(IF($D96=0," ",IF(TEMA="NOMBRE",VLOOKUP($D96,Datos[#All],5,0),IF(TEMA="IDENTIFICACIÓN",VLOOKUP($D96,Busqueda_Cedula,4,0))))," ")</f>
        <v xml:space="preserve"> </v>
      </c>
      <c r="H96" s="11" t="str">
        <f>IFERROR(IF($D96=0," ",IF(TEMA="NOMBRE",VLOOKUP($D96,Datos[#All],6,0),IF(TEMA="IDENTIFICACIÓN",VLOOKUP($D96,Busqueda_Cedula,5,0))))," ")</f>
        <v xml:space="preserve"> </v>
      </c>
      <c r="I96" s="10" t="str">
        <f>IFERROR(IF($D96=0," ",IF(TEMA="NOMBRE",VLOOKUP($D96,Datos[#All],7,0),IF(TEMA="IDENTIFICACIÓN",VLOOKUP($D96,Busqueda_Cedula,6,0))))," ")</f>
        <v xml:space="preserve"> </v>
      </c>
      <c r="J96" s="12" t="str">
        <f>IFERROR(IF($D96=0," ",IF(TEMA="NOMBRE",VLOOKUP($D96,Datos[#All],8,0),IF(TEMA="IDENTIFICACIÓN",VLOOKUP($D96,Busqueda_Cedula,7,0))))," ")</f>
        <v xml:space="preserve"> </v>
      </c>
      <c r="K96" s="11" t="str">
        <f>IFERROR(IF($D96=0," ",IF(TEMA="NOMBRE",VLOOKUP($D96,Datos[#All],9,0),IF(TEMA="IDENTIFICACIÓN",VLOOKUP($D96,Busqueda_Cedula,8,0))))," ")</f>
        <v xml:space="preserve"> </v>
      </c>
      <c r="L96" s="13" t="str">
        <f>IFERROR(IF($D96=0," ",IF(TEMA="NOMBRE",VLOOKUP($D96,Datos[#All],10,0),IF(TEMA="IDENTIFICACIÓN",VLOOKUP($D96,Busqueda_Cedula,9,0))))," ")</f>
        <v xml:space="preserve"> </v>
      </c>
      <c r="M96" s="14" t="str">
        <f>IFERROR(IF($D96=0," ",IF(TEMA="NOMBRE",VLOOKUP($D96,Datos[#All],11,0),IF(TEMA="IDENTIFICACIÓN",VLOOKUP($D96,Busqueda_Cedula,10,0))))," ")</f>
        <v xml:space="preserve"> </v>
      </c>
    </row>
    <row r="97" spans="4:13" x14ac:dyDescent="0.25">
      <c r="D97" s="16">
        <f t="shared" si="1"/>
        <v>85</v>
      </c>
      <c r="F97" s="10" t="str">
        <f>IFERROR(IF($D97=0," ",IF(TEMA="NOMBRE",VLOOKUP($D97,Datos[#All],4,0),IF(TEMA="IDENTIFICACIÓN",VLOOKUP($D97,Busqueda_Cedula,3,0))))," ")</f>
        <v xml:space="preserve"> </v>
      </c>
      <c r="G97" s="10" t="str">
        <f>IFERROR(IF($D97=0," ",IF(TEMA="NOMBRE",VLOOKUP($D97,Datos[#All],5,0),IF(TEMA="IDENTIFICACIÓN",VLOOKUP($D97,Busqueda_Cedula,4,0))))," ")</f>
        <v xml:space="preserve"> </v>
      </c>
      <c r="H97" s="11" t="str">
        <f>IFERROR(IF($D97=0," ",IF(TEMA="NOMBRE",VLOOKUP($D97,Datos[#All],6,0),IF(TEMA="IDENTIFICACIÓN",VLOOKUP($D97,Busqueda_Cedula,5,0))))," ")</f>
        <v xml:space="preserve"> </v>
      </c>
      <c r="I97" s="10" t="str">
        <f>IFERROR(IF($D97=0," ",IF(TEMA="NOMBRE",VLOOKUP($D97,Datos[#All],7,0),IF(TEMA="IDENTIFICACIÓN",VLOOKUP($D97,Busqueda_Cedula,6,0))))," ")</f>
        <v xml:space="preserve"> </v>
      </c>
      <c r="J97" s="12" t="str">
        <f>IFERROR(IF($D97=0," ",IF(TEMA="NOMBRE",VLOOKUP($D97,Datos[#All],8,0),IF(TEMA="IDENTIFICACIÓN",VLOOKUP($D97,Busqueda_Cedula,7,0))))," ")</f>
        <v xml:space="preserve"> </v>
      </c>
      <c r="K97" s="11" t="str">
        <f>IFERROR(IF($D97=0," ",IF(TEMA="NOMBRE",VLOOKUP($D97,Datos[#All],9,0),IF(TEMA="IDENTIFICACIÓN",VLOOKUP($D97,Busqueda_Cedula,8,0))))," ")</f>
        <v xml:space="preserve"> </v>
      </c>
      <c r="L97" s="13" t="str">
        <f>IFERROR(IF($D97=0," ",IF(TEMA="NOMBRE",VLOOKUP($D97,Datos[#All],10,0),IF(TEMA="IDENTIFICACIÓN",VLOOKUP($D97,Busqueda_Cedula,9,0))))," ")</f>
        <v xml:space="preserve"> </v>
      </c>
      <c r="M97" s="14" t="str">
        <f>IFERROR(IF($D97=0," ",IF(TEMA="NOMBRE",VLOOKUP($D97,Datos[#All],11,0),IF(TEMA="IDENTIFICACIÓN",VLOOKUP($D97,Busqueda_Cedula,10,0))))," ")</f>
        <v xml:space="preserve"> </v>
      </c>
    </row>
    <row r="98" spans="4:13" x14ac:dyDescent="0.25">
      <c r="D98" s="16">
        <f t="shared" si="1"/>
        <v>86</v>
      </c>
      <c r="F98" s="10" t="str">
        <f>IFERROR(IF($D98=0," ",IF(TEMA="NOMBRE",VLOOKUP($D98,Datos[#All],4,0),IF(TEMA="IDENTIFICACIÓN",VLOOKUP($D98,Busqueda_Cedula,3,0))))," ")</f>
        <v xml:space="preserve"> </v>
      </c>
      <c r="G98" s="10" t="str">
        <f>IFERROR(IF($D98=0," ",IF(TEMA="NOMBRE",VLOOKUP($D98,Datos[#All],5,0),IF(TEMA="IDENTIFICACIÓN",VLOOKUP($D98,Busqueda_Cedula,4,0))))," ")</f>
        <v xml:space="preserve"> </v>
      </c>
      <c r="H98" s="11" t="str">
        <f>IFERROR(IF($D98=0," ",IF(TEMA="NOMBRE",VLOOKUP($D98,Datos[#All],6,0),IF(TEMA="IDENTIFICACIÓN",VLOOKUP($D98,Busqueda_Cedula,5,0))))," ")</f>
        <v xml:space="preserve"> </v>
      </c>
      <c r="I98" s="10" t="str">
        <f>IFERROR(IF($D98=0," ",IF(TEMA="NOMBRE",VLOOKUP($D98,Datos[#All],7,0),IF(TEMA="IDENTIFICACIÓN",VLOOKUP($D98,Busqueda_Cedula,6,0))))," ")</f>
        <v xml:space="preserve"> </v>
      </c>
      <c r="J98" s="12" t="str">
        <f>IFERROR(IF($D98=0," ",IF(TEMA="NOMBRE",VLOOKUP($D98,Datos[#All],8,0),IF(TEMA="IDENTIFICACIÓN",VLOOKUP($D98,Busqueda_Cedula,7,0))))," ")</f>
        <v xml:space="preserve"> </v>
      </c>
      <c r="K98" s="11" t="str">
        <f>IFERROR(IF($D98=0," ",IF(TEMA="NOMBRE",VLOOKUP($D98,Datos[#All],9,0),IF(TEMA="IDENTIFICACIÓN",VLOOKUP($D98,Busqueda_Cedula,8,0))))," ")</f>
        <v xml:space="preserve"> </v>
      </c>
      <c r="L98" s="13" t="str">
        <f>IFERROR(IF($D98=0," ",IF(TEMA="NOMBRE",VLOOKUP($D98,Datos[#All],10,0),IF(TEMA="IDENTIFICACIÓN",VLOOKUP($D98,Busqueda_Cedula,9,0))))," ")</f>
        <v xml:space="preserve"> </v>
      </c>
      <c r="M98" s="14" t="str">
        <f>IFERROR(IF($D98=0," ",IF(TEMA="NOMBRE",VLOOKUP($D98,Datos[#All],11,0),IF(TEMA="IDENTIFICACIÓN",VLOOKUP($D98,Busqueda_Cedula,10,0))))," ")</f>
        <v xml:space="preserve"> </v>
      </c>
    </row>
    <row r="99" spans="4:13" x14ac:dyDescent="0.25">
      <c r="D99" s="16">
        <f t="shared" si="1"/>
        <v>87</v>
      </c>
      <c r="F99" s="10" t="str">
        <f>IFERROR(IF($D99=0," ",IF(TEMA="NOMBRE",VLOOKUP($D99,Datos[#All],4,0),IF(TEMA="IDENTIFICACIÓN",VLOOKUP($D99,Busqueda_Cedula,3,0))))," ")</f>
        <v xml:space="preserve"> </v>
      </c>
      <c r="G99" s="10" t="str">
        <f>IFERROR(IF($D99=0," ",IF(TEMA="NOMBRE",VLOOKUP($D99,Datos[#All],5,0),IF(TEMA="IDENTIFICACIÓN",VLOOKUP($D99,Busqueda_Cedula,4,0))))," ")</f>
        <v xml:space="preserve"> </v>
      </c>
      <c r="H99" s="11" t="str">
        <f>IFERROR(IF($D99=0," ",IF(TEMA="NOMBRE",VLOOKUP($D99,Datos[#All],6,0),IF(TEMA="IDENTIFICACIÓN",VLOOKUP($D99,Busqueda_Cedula,5,0))))," ")</f>
        <v xml:space="preserve"> </v>
      </c>
      <c r="I99" s="10" t="str">
        <f>IFERROR(IF($D99=0," ",IF(TEMA="NOMBRE",VLOOKUP($D99,Datos[#All],7,0),IF(TEMA="IDENTIFICACIÓN",VLOOKUP($D99,Busqueda_Cedula,6,0))))," ")</f>
        <v xml:space="preserve"> </v>
      </c>
      <c r="J99" s="12" t="str">
        <f>IFERROR(IF($D99=0," ",IF(TEMA="NOMBRE",VLOOKUP($D99,Datos[#All],8,0),IF(TEMA="IDENTIFICACIÓN",VLOOKUP($D99,Busqueda_Cedula,7,0))))," ")</f>
        <v xml:space="preserve"> </v>
      </c>
      <c r="K99" s="11" t="str">
        <f>IFERROR(IF($D99=0," ",IF(TEMA="NOMBRE",VLOOKUP($D99,Datos[#All],9,0),IF(TEMA="IDENTIFICACIÓN",VLOOKUP($D99,Busqueda_Cedula,8,0))))," ")</f>
        <v xml:space="preserve"> </v>
      </c>
      <c r="L99" s="13" t="str">
        <f>IFERROR(IF($D99=0," ",IF(TEMA="NOMBRE",VLOOKUP($D99,Datos[#All],10,0),IF(TEMA="IDENTIFICACIÓN",VLOOKUP($D99,Busqueda_Cedula,9,0))))," ")</f>
        <v xml:space="preserve"> </v>
      </c>
      <c r="M99" s="14" t="str">
        <f>IFERROR(IF($D99=0," ",IF(TEMA="NOMBRE",VLOOKUP($D99,Datos[#All],11,0),IF(TEMA="IDENTIFICACIÓN",VLOOKUP($D99,Busqueda_Cedula,10,0))))," ")</f>
        <v xml:space="preserve"> </v>
      </c>
    </row>
    <row r="100" spans="4:13" x14ac:dyDescent="0.25">
      <c r="D100" s="16">
        <f t="shared" si="1"/>
        <v>88</v>
      </c>
      <c r="F100" s="10" t="str">
        <f>IFERROR(IF($D100=0," ",IF(TEMA="NOMBRE",VLOOKUP($D100,Datos[#All],4,0),IF(TEMA="IDENTIFICACIÓN",VLOOKUP($D100,Busqueda_Cedula,3,0))))," ")</f>
        <v xml:space="preserve"> </v>
      </c>
      <c r="G100" s="10" t="str">
        <f>IFERROR(IF($D100=0," ",IF(TEMA="NOMBRE",VLOOKUP($D100,Datos[#All],5,0),IF(TEMA="IDENTIFICACIÓN",VLOOKUP($D100,Busqueda_Cedula,4,0))))," ")</f>
        <v xml:space="preserve"> </v>
      </c>
      <c r="H100" s="11" t="str">
        <f>IFERROR(IF($D100=0," ",IF(TEMA="NOMBRE",VLOOKUP($D100,Datos[#All],6,0),IF(TEMA="IDENTIFICACIÓN",VLOOKUP($D100,Busqueda_Cedula,5,0))))," ")</f>
        <v xml:space="preserve"> </v>
      </c>
      <c r="I100" s="10" t="str">
        <f>IFERROR(IF($D100=0," ",IF(TEMA="NOMBRE",VLOOKUP($D100,Datos[#All],7,0),IF(TEMA="IDENTIFICACIÓN",VLOOKUP($D100,Busqueda_Cedula,6,0))))," ")</f>
        <v xml:space="preserve"> </v>
      </c>
      <c r="J100" s="12" t="str">
        <f>IFERROR(IF($D100=0," ",IF(TEMA="NOMBRE",VLOOKUP($D100,Datos[#All],8,0),IF(TEMA="IDENTIFICACIÓN",VLOOKUP($D100,Busqueda_Cedula,7,0))))," ")</f>
        <v xml:space="preserve"> </v>
      </c>
      <c r="K100" s="11" t="str">
        <f>IFERROR(IF($D100=0," ",IF(TEMA="NOMBRE",VLOOKUP($D100,Datos[#All],9,0),IF(TEMA="IDENTIFICACIÓN",VLOOKUP($D100,Busqueda_Cedula,8,0))))," ")</f>
        <v xml:space="preserve"> </v>
      </c>
      <c r="L100" s="13" t="str">
        <f>IFERROR(IF($D100=0," ",IF(TEMA="NOMBRE",VLOOKUP($D100,Datos[#All],10,0),IF(TEMA="IDENTIFICACIÓN",VLOOKUP($D100,Busqueda_Cedula,9,0))))," ")</f>
        <v xml:space="preserve"> </v>
      </c>
      <c r="M100" s="14" t="str">
        <f>IFERROR(IF($D100=0," ",IF(TEMA="NOMBRE",VLOOKUP($D100,Datos[#All],11,0),IF(TEMA="IDENTIFICACIÓN",VLOOKUP($D100,Busqueda_Cedula,10,0))))," ")</f>
        <v xml:space="preserve"> </v>
      </c>
    </row>
    <row r="101" spans="4:13" x14ac:dyDescent="0.25">
      <c r="D101" s="16">
        <f t="shared" si="1"/>
        <v>89</v>
      </c>
      <c r="F101" s="10" t="str">
        <f>IFERROR(IF($D101=0," ",IF(TEMA="NOMBRE",VLOOKUP($D101,Datos[#All],4,0),IF(TEMA="IDENTIFICACIÓN",VLOOKUP($D101,Busqueda_Cedula,3,0))))," ")</f>
        <v xml:space="preserve"> </v>
      </c>
      <c r="G101" s="10" t="str">
        <f>IFERROR(IF($D101=0," ",IF(TEMA="NOMBRE",VLOOKUP($D101,Datos[#All],5,0),IF(TEMA="IDENTIFICACIÓN",VLOOKUP($D101,Busqueda_Cedula,4,0))))," ")</f>
        <v xml:space="preserve"> </v>
      </c>
      <c r="H101" s="11" t="str">
        <f>IFERROR(IF($D101=0," ",IF(TEMA="NOMBRE",VLOOKUP($D101,Datos[#All],6,0),IF(TEMA="IDENTIFICACIÓN",VLOOKUP($D101,Busqueda_Cedula,5,0))))," ")</f>
        <v xml:space="preserve"> </v>
      </c>
      <c r="I101" s="10" t="str">
        <f>IFERROR(IF($D101=0," ",IF(TEMA="NOMBRE",VLOOKUP($D101,Datos[#All],7,0),IF(TEMA="IDENTIFICACIÓN",VLOOKUP($D101,Busqueda_Cedula,6,0))))," ")</f>
        <v xml:space="preserve"> </v>
      </c>
      <c r="J101" s="12" t="str">
        <f>IFERROR(IF($D101=0," ",IF(TEMA="NOMBRE",VLOOKUP($D101,Datos[#All],8,0),IF(TEMA="IDENTIFICACIÓN",VLOOKUP($D101,Busqueda_Cedula,7,0))))," ")</f>
        <v xml:space="preserve"> </v>
      </c>
      <c r="K101" s="11" t="str">
        <f>IFERROR(IF($D101=0," ",IF(TEMA="NOMBRE",VLOOKUP($D101,Datos[#All],9,0),IF(TEMA="IDENTIFICACIÓN",VLOOKUP($D101,Busqueda_Cedula,8,0))))," ")</f>
        <v xml:space="preserve"> </v>
      </c>
      <c r="L101" s="13" t="str">
        <f>IFERROR(IF($D101=0," ",IF(TEMA="NOMBRE",VLOOKUP($D101,Datos[#All],10,0),IF(TEMA="IDENTIFICACIÓN",VLOOKUP($D101,Busqueda_Cedula,9,0))))," ")</f>
        <v xml:space="preserve"> </v>
      </c>
      <c r="M101" s="14" t="str">
        <f>IFERROR(IF($D101=0," ",IF(TEMA="NOMBRE",VLOOKUP($D101,Datos[#All],11,0),IF(TEMA="IDENTIFICACIÓN",VLOOKUP($D101,Busqueda_Cedula,10,0))))," ")</f>
        <v xml:space="preserve"> </v>
      </c>
    </row>
    <row r="102" spans="4:13" x14ac:dyDescent="0.25">
      <c r="D102" s="16">
        <f t="shared" si="1"/>
        <v>90</v>
      </c>
      <c r="F102" s="10" t="str">
        <f>IFERROR(IF($D102=0," ",IF(TEMA="NOMBRE",VLOOKUP($D102,Datos[#All],4,0),IF(TEMA="IDENTIFICACIÓN",VLOOKUP($D102,Busqueda_Cedula,3,0))))," ")</f>
        <v xml:space="preserve"> </v>
      </c>
      <c r="G102" s="10" t="str">
        <f>IFERROR(IF($D102=0," ",IF(TEMA="NOMBRE",VLOOKUP($D102,Datos[#All],5,0),IF(TEMA="IDENTIFICACIÓN",VLOOKUP($D102,Busqueda_Cedula,4,0))))," ")</f>
        <v xml:space="preserve"> </v>
      </c>
      <c r="H102" s="11" t="str">
        <f>IFERROR(IF($D102=0," ",IF(TEMA="NOMBRE",VLOOKUP($D102,Datos[#All],6,0),IF(TEMA="IDENTIFICACIÓN",VLOOKUP($D102,Busqueda_Cedula,5,0))))," ")</f>
        <v xml:space="preserve"> </v>
      </c>
      <c r="I102" s="10" t="str">
        <f>IFERROR(IF($D102=0," ",IF(TEMA="NOMBRE",VLOOKUP($D102,Datos[#All],7,0),IF(TEMA="IDENTIFICACIÓN",VLOOKUP($D102,Busqueda_Cedula,6,0))))," ")</f>
        <v xml:space="preserve"> </v>
      </c>
      <c r="J102" s="12" t="str">
        <f>IFERROR(IF($D102=0," ",IF(TEMA="NOMBRE",VLOOKUP($D102,Datos[#All],8,0),IF(TEMA="IDENTIFICACIÓN",VLOOKUP($D102,Busqueda_Cedula,7,0))))," ")</f>
        <v xml:space="preserve"> </v>
      </c>
      <c r="K102" s="11" t="str">
        <f>IFERROR(IF($D102=0," ",IF(TEMA="NOMBRE",VLOOKUP($D102,Datos[#All],9,0),IF(TEMA="IDENTIFICACIÓN",VLOOKUP($D102,Busqueda_Cedula,8,0))))," ")</f>
        <v xml:space="preserve"> </v>
      </c>
      <c r="L102" s="13" t="str">
        <f>IFERROR(IF($D102=0," ",IF(TEMA="NOMBRE",VLOOKUP($D102,Datos[#All],10,0),IF(TEMA="IDENTIFICACIÓN",VLOOKUP($D102,Busqueda_Cedula,9,0))))," ")</f>
        <v xml:space="preserve"> </v>
      </c>
      <c r="M102" s="14" t="str">
        <f>IFERROR(IF($D102=0," ",IF(TEMA="NOMBRE",VLOOKUP($D102,Datos[#All],11,0),IF(TEMA="IDENTIFICACIÓN",VLOOKUP($D102,Busqueda_Cedula,10,0))))," ")</f>
        <v xml:space="preserve"> </v>
      </c>
    </row>
    <row r="103" spans="4:13" x14ac:dyDescent="0.25">
      <c r="D103" s="16">
        <f t="shared" si="1"/>
        <v>91</v>
      </c>
      <c r="F103" s="10" t="str">
        <f>IFERROR(IF($D103=0," ",IF(TEMA="NOMBRE",VLOOKUP($D103,Datos[#All],4,0),IF(TEMA="IDENTIFICACIÓN",VLOOKUP($D103,Busqueda_Cedula,3,0))))," ")</f>
        <v xml:space="preserve"> </v>
      </c>
      <c r="G103" s="10" t="str">
        <f>IFERROR(IF($D103=0," ",IF(TEMA="NOMBRE",VLOOKUP($D103,Datos[#All],5,0),IF(TEMA="IDENTIFICACIÓN",VLOOKUP($D103,Busqueda_Cedula,4,0))))," ")</f>
        <v xml:space="preserve"> </v>
      </c>
      <c r="H103" s="11" t="str">
        <f>IFERROR(IF($D103=0," ",IF(TEMA="NOMBRE",VLOOKUP($D103,Datos[#All],6,0),IF(TEMA="IDENTIFICACIÓN",VLOOKUP($D103,Busqueda_Cedula,5,0))))," ")</f>
        <v xml:space="preserve"> </v>
      </c>
      <c r="I103" s="10" t="str">
        <f>IFERROR(IF($D103=0," ",IF(TEMA="NOMBRE",VLOOKUP($D103,Datos[#All],7,0),IF(TEMA="IDENTIFICACIÓN",VLOOKUP($D103,Busqueda_Cedula,6,0))))," ")</f>
        <v xml:space="preserve"> </v>
      </c>
      <c r="J103" s="12" t="str">
        <f>IFERROR(IF($D103=0," ",IF(TEMA="NOMBRE",VLOOKUP($D103,Datos[#All],8,0),IF(TEMA="IDENTIFICACIÓN",VLOOKUP($D103,Busqueda_Cedula,7,0))))," ")</f>
        <v xml:space="preserve"> </v>
      </c>
      <c r="K103" s="11" t="str">
        <f>IFERROR(IF($D103=0," ",IF(TEMA="NOMBRE",VLOOKUP($D103,Datos[#All],9,0),IF(TEMA="IDENTIFICACIÓN",VLOOKUP($D103,Busqueda_Cedula,8,0))))," ")</f>
        <v xml:space="preserve"> </v>
      </c>
      <c r="L103" s="13" t="str">
        <f>IFERROR(IF($D103=0," ",IF(TEMA="NOMBRE",VLOOKUP($D103,Datos[#All],10,0),IF(TEMA="IDENTIFICACIÓN",VLOOKUP($D103,Busqueda_Cedula,9,0))))," ")</f>
        <v xml:space="preserve"> </v>
      </c>
      <c r="M103" s="14" t="str">
        <f>IFERROR(IF($D103=0," ",IF(TEMA="NOMBRE",VLOOKUP($D103,Datos[#All],11,0),IF(TEMA="IDENTIFICACIÓN",VLOOKUP($D103,Busqueda_Cedula,10,0))))," ")</f>
        <v xml:space="preserve"> </v>
      </c>
    </row>
    <row r="104" spans="4:13" x14ac:dyDescent="0.25">
      <c r="D104" s="16">
        <f t="shared" si="1"/>
        <v>92</v>
      </c>
      <c r="F104" s="10" t="str">
        <f>IFERROR(IF($D104=0," ",IF(TEMA="NOMBRE",VLOOKUP($D104,Datos[#All],4,0),IF(TEMA="IDENTIFICACIÓN",VLOOKUP($D104,Busqueda_Cedula,3,0))))," ")</f>
        <v xml:space="preserve"> </v>
      </c>
      <c r="G104" s="10" t="str">
        <f>IFERROR(IF($D104=0," ",IF(TEMA="NOMBRE",VLOOKUP($D104,Datos[#All],5,0),IF(TEMA="IDENTIFICACIÓN",VLOOKUP($D104,Busqueda_Cedula,4,0))))," ")</f>
        <v xml:space="preserve"> </v>
      </c>
      <c r="H104" s="11" t="str">
        <f>IFERROR(IF($D104=0," ",IF(TEMA="NOMBRE",VLOOKUP($D104,Datos[#All],6,0),IF(TEMA="IDENTIFICACIÓN",VLOOKUP($D104,Busqueda_Cedula,5,0))))," ")</f>
        <v xml:space="preserve"> </v>
      </c>
      <c r="I104" s="10" t="str">
        <f>IFERROR(IF($D104=0," ",IF(TEMA="NOMBRE",VLOOKUP($D104,Datos[#All],7,0),IF(TEMA="IDENTIFICACIÓN",VLOOKUP($D104,Busqueda_Cedula,6,0))))," ")</f>
        <v xml:space="preserve"> </v>
      </c>
      <c r="J104" s="12" t="str">
        <f>IFERROR(IF($D104=0," ",IF(TEMA="NOMBRE",VLOOKUP($D104,Datos[#All],8,0),IF(TEMA="IDENTIFICACIÓN",VLOOKUP($D104,Busqueda_Cedula,7,0))))," ")</f>
        <v xml:space="preserve"> </v>
      </c>
      <c r="K104" s="11" t="str">
        <f>IFERROR(IF($D104=0," ",IF(TEMA="NOMBRE",VLOOKUP($D104,Datos[#All],9,0),IF(TEMA="IDENTIFICACIÓN",VLOOKUP($D104,Busqueda_Cedula,8,0))))," ")</f>
        <v xml:space="preserve"> </v>
      </c>
      <c r="L104" s="13" t="str">
        <f>IFERROR(IF($D104=0," ",IF(TEMA="NOMBRE",VLOOKUP($D104,Datos[#All],10,0),IF(TEMA="IDENTIFICACIÓN",VLOOKUP($D104,Busqueda_Cedula,9,0))))," ")</f>
        <v xml:space="preserve"> </v>
      </c>
      <c r="M104" s="14" t="str">
        <f>IFERROR(IF($D104=0," ",IF(TEMA="NOMBRE",VLOOKUP($D104,Datos[#All],11,0),IF(TEMA="IDENTIFICACIÓN",VLOOKUP($D104,Busqueda_Cedula,10,0))))," ")</f>
        <v xml:space="preserve"> </v>
      </c>
    </row>
    <row r="105" spans="4:13" x14ac:dyDescent="0.25">
      <c r="D105" s="16">
        <f t="shared" si="1"/>
        <v>93</v>
      </c>
      <c r="F105" s="10" t="str">
        <f>IFERROR(IF($D105=0," ",IF(TEMA="NOMBRE",VLOOKUP($D105,Datos[#All],4,0),IF(TEMA="IDENTIFICACIÓN",VLOOKUP($D105,Busqueda_Cedula,3,0))))," ")</f>
        <v xml:space="preserve"> </v>
      </c>
      <c r="G105" s="10" t="str">
        <f>IFERROR(IF($D105=0," ",IF(TEMA="NOMBRE",VLOOKUP($D105,Datos[#All],5,0),IF(TEMA="IDENTIFICACIÓN",VLOOKUP($D105,Busqueda_Cedula,4,0))))," ")</f>
        <v xml:space="preserve"> </v>
      </c>
      <c r="H105" s="11" t="str">
        <f>IFERROR(IF($D105=0," ",IF(TEMA="NOMBRE",VLOOKUP($D105,Datos[#All],6,0),IF(TEMA="IDENTIFICACIÓN",VLOOKUP($D105,Busqueda_Cedula,5,0))))," ")</f>
        <v xml:space="preserve"> </v>
      </c>
      <c r="I105" s="10" t="str">
        <f>IFERROR(IF($D105=0," ",IF(TEMA="NOMBRE",VLOOKUP($D105,Datos[#All],7,0),IF(TEMA="IDENTIFICACIÓN",VLOOKUP($D105,Busqueda_Cedula,6,0))))," ")</f>
        <v xml:space="preserve"> </v>
      </c>
      <c r="J105" s="12" t="str">
        <f>IFERROR(IF($D105=0," ",IF(TEMA="NOMBRE",VLOOKUP($D105,Datos[#All],8,0),IF(TEMA="IDENTIFICACIÓN",VLOOKUP($D105,Busqueda_Cedula,7,0))))," ")</f>
        <v xml:space="preserve"> </v>
      </c>
      <c r="K105" s="11" t="str">
        <f>IFERROR(IF($D105=0," ",IF(TEMA="NOMBRE",VLOOKUP($D105,Datos[#All],9,0),IF(TEMA="IDENTIFICACIÓN",VLOOKUP($D105,Busqueda_Cedula,8,0))))," ")</f>
        <v xml:space="preserve"> </v>
      </c>
      <c r="L105" s="13" t="str">
        <f>IFERROR(IF($D105=0," ",IF(TEMA="NOMBRE",VLOOKUP($D105,Datos[#All],10,0),IF(TEMA="IDENTIFICACIÓN",VLOOKUP($D105,Busqueda_Cedula,9,0))))," ")</f>
        <v xml:space="preserve"> </v>
      </c>
      <c r="M105" s="14" t="str">
        <f>IFERROR(IF($D105=0," ",IF(TEMA="NOMBRE",VLOOKUP($D105,Datos[#All],11,0),IF(TEMA="IDENTIFICACIÓN",VLOOKUP($D105,Busqueda_Cedula,10,0))))," ")</f>
        <v xml:space="preserve"> </v>
      </c>
    </row>
    <row r="106" spans="4:13" x14ac:dyDescent="0.25">
      <c r="D106" s="16">
        <f t="shared" si="1"/>
        <v>94</v>
      </c>
      <c r="F106" s="10" t="str">
        <f>IFERROR(IF($D106=0," ",IF(TEMA="NOMBRE",VLOOKUP($D106,Datos[#All],4,0),IF(TEMA="IDENTIFICACIÓN",VLOOKUP($D106,Busqueda_Cedula,3,0))))," ")</f>
        <v xml:space="preserve"> </v>
      </c>
      <c r="G106" s="10" t="str">
        <f>IFERROR(IF($D106=0," ",IF(TEMA="NOMBRE",VLOOKUP($D106,Datos[#All],5,0),IF(TEMA="IDENTIFICACIÓN",VLOOKUP($D106,Busqueda_Cedula,4,0))))," ")</f>
        <v xml:space="preserve"> </v>
      </c>
      <c r="H106" s="11" t="str">
        <f>IFERROR(IF($D106=0," ",IF(TEMA="NOMBRE",VLOOKUP($D106,Datos[#All],6,0),IF(TEMA="IDENTIFICACIÓN",VLOOKUP($D106,Busqueda_Cedula,5,0))))," ")</f>
        <v xml:space="preserve"> </v>
      </c>
      <c r="I106" s="10" t="str">
        <f>IFERROR(IF($D106=0," ",IF(TEMA="NOMBRE",VLOOKUP($D106,Datos[#All],7,0),IF(TEMA="IDENTIFICACIÓN",VLOOKUP($D106,Busqueda_Cedula,6,0))))," ")</f>
        <v xml:space="preserve"> </v>
      </c>
      <c r="J106" s="12" t="str">
        <f>IFERROR(IF($D106=0," ",IF(TEMA="NOMBRE",VLOOKUP($D106,Datos[#All],8,0),IF(TEMA="IDENTIFICACIÓN",VLOOKUP($D106,Busqueda_Cedula,7,0))))," ")</f>
        <v xml:space="preserve"> </v>
      </c>
      <c r="K106" s="11" t="str">
        <f>IFERROR(IF($D106=0," ",IF(TEMA="NOMBRE",VLOOKUP($D106,Datos[#All],9,0),IF(TEMA="IDENTIFICACIÓN",VLOOKUP($D106,Busqueda_Cedula,8,0))))," ")</f>
        <v xml:space="preserve"> </v>
      </c>
      <c r="L106" s="13" t="str">
        <f>IFERROR(IF($D106=0," ",IF(TEMA="NOMBRE",VLOOKUP($D106,Datos[#All],10,0),IF(TEMA="IDENTIFICACIÓN",VLOOKUP($D106,Busqueda_Cedula,9,0))))," ")</f>
        <v xml:space="preserve"> </v>
      </c>
      <c r="M106" s="14" t="str">
        <f>IFERROR(IF($D106=0," ",IF(TEMA="NOMBRE",VLOOKUP($D106,Datos[#All],11,0),IF(TEMA="IDENTIFICACIÓN",VLOOKUP($D106,Busqueda_Cedula,10,0))))," ")</f>
        <v xml:space="preserve"> </v>
      </c>
    </row>
    <row r="107" spans="4:13" x14ac:dyDescent="0.25">
      <c r="D107" s="16">
        <f t="shared" si="1"/>
        <v>95</v>
      </c>
      <c r="F107" s="10" t="str">
        <f>IFERROR(IF($D107=0," ",IF(TEMA="NOMBRE",VLOOKUP($D107,Datos[#All],4,0),IF(TEMA="IDENTIFICACIÓN",VLOOKUP($D107,Busqueda_Cedula,3,0))))," ")</f>
        <v xml:space="preserve"> </v>
      </c>
      <c r="G107" s="10" t="str">
        <f>IFERROR(IF($D107=0," ",IF(TEMA="NOMBRE",VLOOKUP($D107,Datos[#All],5,0),IF(TEMA="IDENTIFICACIÓN",VLOOKUP($D107,Busqueda_Cedula,4,0))))," ")</f>
        <v xml:space="preserve"> </v>
      </c>
      <c r="H107" s="11" t="str">
        <f>IFERROR(IF($D107=0," ",IF(TEMA="NOMBRE",VLOOKUP($D107,Datos[#All],6,0),IF(TEMA="IDENTIFICACIÓN",VLOOKUP($D107,Busqueda_Cedula,5,0))))," ")</f>
        <v xml:space="preserve"> </v>
      </c>
      <c r="I107" s="10" t="str">
        <f>IFERROR(IF($D107=0," ",IF(TEMA="NOMBRE",VLOOKUP($D107,Datos[#All],7,0),IF(TEMA="IDENTIFICACIÓN",VLOOKUP($D107,Busqueda_Cedula,6,0))))," ")</f>
        <v xml:space="preserve"> </v>
      </c>
      <c r="J107" s="12" t="str">
        <f>IFERROR(IF($D107=0," ",IF(TEMA="NOMBRE",VLOOKUP($D107,Datos[#All],8,0),IF(TEMA="IDENTIFICACIÓN",VLOOKUP($D107,Busqueda_Cedula,7,0))))," ")</f>
        <v xml:space="preserve"> </v>
      </c>
      <c r="K107" s="11" t="str">
        <f>IFERROR(IF($D107=0," ",IF(TEMA="NOMBRE",VLOOKUP($D107,Datos[#All],9,0),IF(TEMA="IDENTIFICACIÓN",VLOOKUP($D107,Busqueda_Cedula,8,0))))," ")</f>
        <v xml:space="preserve"> </v>
      </c>
      <c r="L107" s="13" t="str">
        <f>IFERROR(IF($D107=0," ",IF(TEMA="NOMBRE",VLOOKUP($D107,Datos[#All],10,0),IF(TEMA="IDENTIFICACIÓN",VLOOKUP($D107,Busqueda_Cedula,9,0))))," ")</f>
        <v xml:space="preserve"> </v>
      </c>
      <c r="M107" s="14" t="str">
        <f>IFERROR(IF($D107=0," ",IF(TEMA="NOMBRE",VLOOKUP($D107,Datos[#All],11,0),IF(TEMA="IDENTIFICACIÓN",VLOOKUP($D107,Busqueda_Cedula,10,0))))," ")</f>
        <v xml:space="preserve"> </v>
      </c>
    </row>
    <row r="108" spans="4:13" x14ac:dyDescent="0.25">
      <c r="D108" s="16">
        <f t="shared" si="1"/>
        <v>96</v>
      </c>
      <c r="F108" s="10" t="str">
        <f>IFERROR(IF($D108=0," ",IF(TEMA="NOMBRE",VLOOKUP($D108,Datos[#All],4,0),IF(TEMA="IDENTIFICACIÓN",VLOOKUP($D108,Busqueda_Cedula,3,0))))," ")</f>
        <v xml:space="preserve"> </v>
      </c>
      <c r="G108" s="10" t="str">
        <f>IFERROR(IF($D108=0," ",IF(TEMA="NOMBRE",VLOOKUP($D108,Datos[#All],5,0),IF(TEMA="IDENTIFICACIÓN",VLOOKUP($D108,Busqueda_Cedula,4,0))))," ")</f>
        <v xml:space="preserve"> </v>
      </c>
      <c r="H108" s="11" t="str">
        <f>IFERROR(IF($D108=0," ",IF(TEMA="NOMBRE",VLOOKUP($D108,Datos[#All],6,0),IF(TEMA="IDENTIFICACIÓN",VLOOKUP($D108,Busqueda_Cedula,5,0))))," ")</f>
        <v xml:space="preserve"> </v>
      </c>
      <c r="I108" s="10" t="str">
        <f>IFERROR(IF($D108=0," ",IF(TEMA="NOMBRE",VLOOKUP($D108,Datos[#All],7,0),IF(TEMA="IDENTIFICACIÓN",VLOOKUP($D108,Busqueda_Cedula,6,0))))," ")</f>
        <v xml:space="preserve"> </v>
      </c>
      <c r="J108" s="12" t="str">
        <f>IFERROR(IF($D108=0," ",IF(TEMA="NOMBRE",VLOOKUP($D108,Datos[#All],8,0),IF(TEMA="IDENTIFICACIÓN",VLOOKUP($D108,Busqueda_Cedula,7,0))))," ")</f>
        <v xml:space="preserve"> </v>
      </c>
      <c r="K108" s="11" t="str">
        <f>IFERROR(IF($D108=0," ",IF(TEMA="NOMBRE",VLOOKUP($D108,Datos[#All],9,0),IF(TEMA="IDENTIFICACIÓN",VLOOKUP($D108,Busqueda_Cedula,8,0))))," ")</f>
        <v xml:space="preserve"> </v>
      </c>
      <c r="L108" s="13" t="str">
        <f>IFERROR(IF($D108=0," ",IF(TEMA="NOMBRE",VLOOKUP($D108,Datos[#All],10,0),IF(TEMA="IDENTIFICACIÓN",VLOOKUP($D108,Busqueda_Cedula,9,0))))," ")</f>
        <v xml:space="preserve"> </v>
      </c>
      <c r="M108" s="14" t="str">
        <f>IFERROR(IF($D108=0," ",IF(TEMA="NOMBRE",VLOOKUP($D108,Datos[#All],11,0),IF(TEMA="IDENTIFICACIÓN",VLOOKUP($D108,Busqueda_Cedula,10,0))))," ")</f>
        <v xml:space="preserve"> </v>
      </c>
    </row>
    <row r="109" spans="4:13" x14ac:dyDescent="0.25">
      <c r="D109" s="16">
        <f t="shared" si="1"/>
        <v>97</v>
      </c>
      <c r="F109" s="10" t="str">
        <f>IFERROR(IF($D109=0," ",IF(TEMA="NOMBRE",VLOOKUP($D109,Datos[#All],4,0),IF(TEMA="IDENTIFICACIÓN",VLOOKUP($D109,Busqueda_Cedula,3,0))))," ")</f>
        <v xml:space="preserve"> </v>
      </c>
      <c r="G109" s="10" t="str">
        <f>IFERROR(IF($D109=0," ",IF(TEMA="NOMBRE",VLOOKUP($D109,Datos[#All],5,0),IF(TEMA="IDENTIFICACIÓN",VLOOKUP($D109,Busqueda_Cedula,4,0))))," ")</f>
        <v xml:space="preserve"> </v>
      </c>
      <c r="H109" s="11" t="str">
        <f>IFERROR(IF($D109=0," ",IF(TEMA="NOMBRE",VLOOKUP($D109,Datos[#All],6,0),IF(TEMA="IDENTIFICACIÓN",VLOOKUP($D109,Busqueda_Cedula,5,0))))," ")</f>
        <v xml:space="preserve"> </v>
      </c>
      <c r="I109" s="10" t="str">
        <f>IFERROR(IF($D109=0," ",IF(TEMA="NOMBRE",VLOOKUP($D109,Datos[#All],7,0),IF(TEMA="IDENTIFICACIÓN",VLOOKUP($D109,Busqueda_Cedula,6,0))))," ")</f>
        <v xml:space="preserve"> </v>
      </c>
      <c r="J109" s="12" t="str">
        <f>IFERROR(IF($D109=0," ",IF(TEMA="NOMBRE",VLOOKUP($D109,Datos[#All],8,0),IF(TEMA="IDENTIFICACIÓN",VLOOKUP($D109,Busqueda_Cedula,7,0))))," ")</f>
        <v xml:space="preserve"> </v>
      </c>
      <c r="K109" s="11" t="str">
        <f>IFERROR(IF($D109=0," ",IF(TEMA="NOMBRE",VLOOKUP($D109,Datos[#All],9,0),IF(TEMA="IDENTIFICACIÓN",VLOOKUP($D109,Busqueda_Cedula,8,0))))," ")</f>
        <v xml:space="preserve"> </v>
      </c>
      <c r="L109" s="13" t="str">
        <f>IFERROR(IF($D109=0," ",IF(TEMA="NOMBRE",VLOOKUP($D109,Datos[#All],10,0),IF(TEMA="IDENTIFICACIÓN",VLOOKUP($D109,Busqueda_Cedula,9,0))))," ")</f>
        <v xml:space="preserve"> </v>
      </c>
      <c r="M109" s="14" t="str">
        <f>IFERROR(IF($D109=0," ",IF(TEMA="NOMBRE",VLOOKUP($D109,Datos[#All],11,0),IF(TEMA="IDENTIFICACIÓN",VLOOKUP($D109,Busqueda_Cedula,10,0))))," ")</f>
        <v xml:space="preserve"> </v>
      </c>
    </row>
    <row r="110" spans="4:13" x14ac:dyDescent="0.25">
      <c r="D110" s="16">
        <f t="shared" si="1"/>
        <v>98</v>
      </c>
      <c r="F110" s="10" t="str">
        <f>IFERROR(IF($D110=0," ",IF(TEMA="NOMBRE",VLOOKUP($D110,Datos[#All],4,0),IF(TEMA="IDENTIFICACIÓN",VLOOKUP($D110,Busqueda_Cedula,3,0))))," ")</f>
        <v xml:space="preserve"> </v>
      </c>
      <c r="G110" s="10" t="str">
        <f>IFERROR(IF($D110=0," ",IF(TEMA="NOMBRE",VLOOKUP($D110,Datos[#All],5,0),IF(TEMA="IDENTIFICACIÓN",VLOOKUP($D110,Busqueda_Cedula,4,0))))," ")</f>
        <v xml:space="preserve"> </v>
      </c>
      <c r="H110" s="11" t="str">
        <f>IFERROR(IF($D110=0," ",IF(TEMA="NOMBRE",VLOOKUP($D110,Datos[#All],6,0),IF(TEMA="IDENTIFICACIÓN",VLOOKUP($D110,Busqueda_Cedula,5,0))))," ")</f>
        <v xml:space="preserve"> </v>
      </c>
      <c r="I110" s="10" t="str">
        <f>IFERROR(IF($D110=0," ",IF(TEMA="NOMBRE",VLOOKUP($D110,Datos[#All],7,0),IF(TEMA="IDENTIFICACIÓN",VLOOKUP($D110,Busqueda_Cedula,6,0))))," ")</f>
        <v xml:space="preserve"> </v>
      </c>
      <c r="J110" s="12" t="str">
        <f>IFERROR(IF($D110=0," ",IF(TEMA="NOMBRE",VLOOKUP($D110,Datos[#All],8,0),IF(TEMA="IDENTIFICACIÓN",VLOOKUP($D110,Busqueda_Cedula,7,0))))," ")</f>
        <v xml:space="preserve"> </v>
      </c>
      <c r="K110" s="11" t="str">
        <f>IFERROR(IF($D110=0," ",IF(TEMA="NOMBRE",VLOOKUP($D110,Datos[#All],9,0),IF(TEMA="IDENTIFICACIÓN",VLOOKUP($D110,Busqueda_Cedula,8,0))))," ")</f>
        <v xml:space="preserve"> </v>
      </c>
      <c r="L110" s="13" t="str">
        <f>IFERROR(IF($D110=0," ",IF(TEMA="NOMBRE",VLOOKUP($D110,Datos[#All],10,0),IF(TEMA="IDENTIFICACIÓN",VLOOKUP($D110,Busqueda_Cedula,9,0))))," ")</f>
        <v xml:space="preserve"> </v>
      </c>
      <c r="M110" s="14" t="str">
        <f>IFERROR(IF($D110=0," ",IF(TEMA="NOMBRE",VLOOKUP($D110,Datos[#All],11,0),IF(TEMA="IDENTIFICACIÓN",VLOOKUP($D110,Busqueda_Cedula,10,0))))," ")</f>
        <v xml:space="preserve"> </v>
      </c>
    </row>
    <row r="111" spans="4:13" x14ac:dyDescent="0.25">
      <c r="D111" s="16">
        <f t="shared" si="1"/>
        <v>99</v>
      </c>
      <c r="F111" s="10" t="str">
        <f>IFERROR(IF($D111=0," ",IF(TEMA="NOMBRE",VLOOKUP($D111,Datos[#All],4,0),IF(TEMA="IDENTIFICACIÓN",VLOOKUP($D111,Busqueda_Cedula,3,0))))," ")</f>
        <v xml:space="preserve"> </v>
      </c>
      <c r="G111" s="10" t="str">
        <f>IFERROR(IF($D111=0," ",IF(TEMA="NOMBRE",VLOOKUP($D111,Datos[#All],5,0),IF(TEMA="IDENTIFICACIÓN",VLOOKUP($D111,Busqueda_Cedula,4,0))))," ")</f>
        <v xml:space="preserve"> </v>
      </c>
      <c r="H111" s="11" t="str">
        <f>IFERROR(IF($D111=0," ",IF(TEMA="NOMBRE",VLOOKUP($D111,Datos[#All],6,0),IF(TEMA="IDENTIFICACIÓN",VLOOKUP($D111,Busqueda_Cedula,5,0))))," ")</f>
        <v xml:space="preserve"> </v>
      </c>
      <c r="I111" s="10" t="str">
        <f>IFERROR(IF($D111=0," ",IF(TEMA="NOMBRE",VLOOKUP($D111,Datos[#All],7,0),IF(TEMA="IDENTIFICACIÓN",VLOOKUP($D111,Busqueda_Cedula,6,0))))," ")</f>
        <v xml:space="preserve"> </v>
      </c>
      <c r="J111" s="12" t="str">
        <f>IFERROR(IF($D111=0," ",IF(TEMA="NOMBRE",VLOOKUP($D111,Datos[#All],8,0),IF(TEMA="IDENTIFICACIÓN",VLOOKUP($D111,Busqueda_Cedula,7,0))))," ")</f>
        <v xml:space="preserve"> </v>
      </c>
      <c r="K111" s="11" t="str">
        <f>IFERROR(IF($D111=0," ",IF(TEMA="NOMBRE",VLOOKUP($D111,Datos[#All],9,0),IF(TEMA="IDENTIFICACIÓN",VLOOKUP($D111,Busqueda_Cedula,8,0))))," ")</f>
        <v xml:space="preserve"> </v>
      </c>
      <c r="L111" s="13" t="str">
        <f>IFERROR(IF($D111=0," ",IF(TEMA="NOMBRE",VLOOKUP($D111,Datos[#All],10,0),IF(TEMA="IDENTIFICACIÓN",VLOOKUP($D111,Busqueda_Cedula,9,0))))," ")</f>
        <v xml:space="preserve"> </v>
      </c>
      <c r="M111" s="14" t="str">
        <f>IFERROR(IF($D111=0," ",IF(TEMA="NOMBRE",VLOOKUP($D111,Datos[#All],11,0),IF(TEMA="IDENTIFICACIÓN",VLOOKUP($D111,Busqueda_Cedula,10,0))))," ")</f>
        <v xml:space="preserve"> </v>
      </c>
    </row>
    <row r="112" spans="4:13" x14ac:dyDescent="0.25">
      <c r="D112" s="16">
        <f t="shared" si="1"/>
        <v>100</v>
      </c>
      <c r="F112" s="10" t="str">
        <f>IFERROR(IF($D112=0," ",IF(TEMA="NOMBRE",VLOOKUP($D112,Datos[#All],4,0),IF(TEMA="IDENTIFICACIÓN",VLOOKUP($D112,Busqueda_Cedula,3,0))))," ")</f>
        <v xml:space="preserve"> </v>
      </c>
      <c r="G112" s="10" t="str">
        <f>IFERROR(IF($D112=0," ",IF(TEMA="NOMBRE",VLOOKUP($D112,Datos[#All],5,0),IF(TEMA="IDENTIFICACIÓN",VLOOKUP($D112,Busqueda_Cedula,4,0))))," ")</f>
        <v xml:space="preserve"> </v>
      </c>
      <c r="H112" s="11" t="str">
        <f>IFERROR(IF($D112=0," ",IF(TEMA="NOMBRE",VLOOKUP($D112,Datos[#All],6,0),IF(TEMA="IDENTIFICACIÓN",VLOOKUP($D112,Busqueda_Cedula,5,0))))," ")</f>
        <v xml:space="preserve"> </v>
      </c>
      <c r="I112" s="10" t="str">
        <f>IFERROR(IF($D112=0," ",IF(TEMA="NOMBRE",VLOOKUP($D112,Datos[#All],7,0),IF(TEMA="IDENTIFICACIÓN",VLOOKUP($D112,Busqueda_Cedula,6,0))))," ")</f>
        <v xml:space="preserve"> </v>
      </c>
      <c r="J112" s="12" t="str">
        <f>IFERROR(IF($D112=0," ",IF(TEMA="NOMBRE",VLOOKUP($D112,Datos[#All],8,0),IF(TEMA="IDENTIFICACIÓN",VLOOKUP($D112,Busqueda_Cedula,7,0))))," ")</f>
        <v xml:space="preserve"> </v>
      </c>
      <c r="K112" s="11" t="str">
        <f>IFERROR(IF($D112=0," ",IF(TEMA="NOMBRE",VLOOKUP($D112,Datos[#All],9,0),IF(TEMA="IDENTIFICACIÓN",VLOOKUP($D112,Busqueda_Cedula,8,0))))," ")</f>
        <v xml:space="preserve"> </v>
      </c>
      <c r="L112" s="13" t="str">
        <f>IFERROR(IF($D112=0," ",IF(TEMA="NOMBRE",VLOOKUP($D112,Datos[#All],10,0),IF(TEMA="IDENTIFICACIÓN",VLOOKUP($D112,Busqueda_Cedula,9,0))))," ")</f>
        <v xml:space="preserve"> </v>
      </c>
      <c r="M112" s="14" t="str">
        <f>IFERROR(IF($D112=0," ",IF(TEMA="NOMBRE",VLOOKUP($D112,Datos[#All],11,0),IF(TEMA="IDENTIFICACIÓN",VLOOKUP($D112,Busqueda_Cedula,10,0))))," ")</f>
        <v xml:space="preserve"> </v>
      </c>
    </row>
    <row r="113" spans="4:13" x14ac:dyDescent="0.25">
      <c r="D113" s="16">
        <f t="shared" si="1"/>
        <v>101</v>
      </c>
      <c r="F113" s="10" t="str">
        <f>IFERROR(IF($D113=0," ",IF(TEMA="NOMBRE",VLOOKUP($D113,Datos[#All],4,0),IF(TEMA="IDENTIFICACIÓN",VLOOKUP($D113,Busqueda_Cedula,3,0))))," ")</f>
        <v xml:space="preserve"> </v>
      </c>
      <c r="G113" s="10" t="str">
        <f>IFERROR(IF($D113=0," ",IF(TEMA="NOMBRE",VLOOKUP($D113,Datos[#All],5,0),IF(TEMA="IDENTIFICACIÓN",VLOOKUP($D113,Busqueda_Cedula,4,0))))," ")</f>
        <v xml:space="preserve"> </v>
      </c>
      <c r="H113" s="11" t="str">
        <f>IFERROR(IF($D113=0," ",IF(TEMA="NOMBRE",VLOOKUP($D113,Datos[#All],6,0),IF(TEMA="IDENTIFICACIÓN",VLOOKUP($D113,Busqueda_Cedula,5,0))))," ")</f>
        <v xml:space="preserve"> </v>
      </c>
      <c r="I113" s="10" t="str">
        <f>IFERROR(IF($D113=0," ",IF(TEMA="NOMBRE",VLOOKUP($D113,Datos[#All],7,0),IF(TEMA="IDENTIFICACIÓN",VLOOKUP($D113,Busqueda_Cedula,6,0))))," ")</f>
        <v xml:space="preserve"> </v>
      </c>
      <c r="J113" s="12" t="str">
        <f>IFERROR(IF($D113=0," ",IF(TEMA="NOMBRE",VLOOKUP($D113,Datos[#All],8,0),IF(TEMA="IDENTIFICACIÓN",VLOOKUP($D113,Busqueda_Cedula,7,0))))," ")</f>
        <v xml:space="preserve"> </v>
      </c>
      <c r="K113" s="11" t="str">
        <f>IFERROR(IF($D113=0," ",IF(TEMA="NOMBRE",VLOOKUP($D113,Datos[#All],9,0),IF(TEMA="IDENTIFICACIÓN",VLOOKUP($D113,Busqueda_Cedula,8,0))))," ")</f>
        <v xml:space="preserve"> </v>
      </c>
      <c r="L113" s="13" t="str">
        <f>IFERROR(IF($D113=0," ",IF(TEMA="NOMBRE",VLOOKUP($D113,Datos[#All],10,0),IF(TEMA="IDENTIFICACIÓN",VLOOKUP($D113,Busqueda_Cedula,9,0))))," ")</f>
        <v xml:space="preserve"> </v>
      </c>
      <c r="M113" s="14" t="str">
        <f>IFERROR(IF($D113=0," ",IF(TEMA="NOMBRE",VLOOKUP($D113,Datos[#All],11,0),IF(TEMA="IDENTIFICACIÓN",VLOOKUP($D113,Busqueda_Cedula,10,0))))," ")</f>
        <v xml:space="preserve"> </v>
      </c>
    </row>
    <row r="114" spans="4:13" x14ac:dyDescent="0.25">
      <c r="D114" s="16">
        <f t="shared" si="1"/>
        <v>102</v>
      </c>
      <c r="F114" s="10" t="str">
        <f>IFERROR(IF($D114=0," ",IF(TEMA="NOMBRE",VLOOKUP($D114,Datos[#All],4,0),IF(TEMA="IDENTIFICACIÓN",VLOOKUP($D114,Busqueda_Cedula,3,0))))," ")</f>
        <v xml:space="preserve"> </v>
      </c>
      <c r="G114" s="10" t="str">
        <f>IFERROR(IF($D114=0," ",IF(TEMA="NOMBRE",VLOOKUP($D114,Datos[#All],5,0),IF(TEMA="IDENTIFICACIÓN",VLOOKUP($D114,Busqueda_Cedula,4,0))))," ")</f>
        <v xml:space="preserve"> </v>
      </c>
      <c r="H114" s="11" t="str">
        <f>IFERROR(IF($D114=0," ",IF(TEMA="NOMBRE",VLOOKUP($D114,Datos[#All],6,0),IF(TEMA="IDENTIFICACIÓN",VLOOKUP($D114,Busqueda_Cedula,5,0))))," ")</f>
        <v xml:space="preserve"> </v>
      </c>
      <c r="I114" s="10" t="str">
        <f>IFERROR(IF($D114=0," ",IF(TEMA="NOMBRE",VLOOKUP($D114,Datos[#All],7,0),IF(TEMA="IDENTIFICACIÓN",VLOOKUP($D114,Busqueda_Cedula,6,0))))," ")</f>
        <v xml:space="preserve"> </v>
      </c>
      <c r="J114" s="12" t="str">
        <f>IFERROR(IF($D114=0," ",IF(TEMA="NOMBRE",VLOOKUP($D114,Datos[#All],8,0),IF(TEMA="IDENTIFICACIÓN",VLOOKUP($D114,Busqueda_Cedula,7,0))))," ")</f>
        <v xml:space="preserve"> </v>
      </c>
      <c r="K114" s="11" t="str">
        <f>IFERROR(IF($D114=0," ",IF(TEMA="NOMBRE",VLOOKUP($D114,Datos[#All],9,0),IF(TEMA="IDENTIFICACIÓN",VLOOKUP($D114,Busqueda_Cedula,8,0))))," ")</f>
        <v xml:space="preserve"> </v>
      </c>
      <c r="L114" s="13" t="str">
        <f>IFERROR(IF($D114=0," ",IF(TEMA="NOMBRE",VLOOKUP($D114,Datos[#All],10,0),IF(TEMA="IDENTIFICACIÓN",VLOOKUP($D114,Busqueda_Cedula,9,0))))," ")</f>
        <v xml:space="preserve"> </v>
      </c>
      <c r="M114" s="14" t="str">
        <f>IFERROR(IF($D114=0," ",IF(TEMA="NOMBRE",VLOOKUP($D114,Datos[#All],11,0),IF(TEMA="IDENTIFICACIÓN",VLOOKUP($D114,Busqueda_Cedula,10,0))))," ")</f>
        <v xml:space="preserve"> </v>
      </c>
    </row>
  </sheetData>
  <sheetProtection algorithmName="SHA-512" hashValue="fnizTWc27NCT6a+g/vEH85zVHWlVHEefxbraCl2a2DMKbFvXlYRSV/BAUy8G1v2SzSTqi/wvobUUtSJb5Wlf4A==" saltValue="vxL6FLF5WQ6JSzjZ4V04FQ==" spinCount="100000" sheet="1" objects="1" scenarios="1" selectLockedCells="1"/>
  <mergeCells count="4">
    <mergeCell ref="F4:M4"/>
    <mergeCell ref="F5:M5"/>
    <mergeCell ref="G7:M7"/>
    <mergeCell ref="G9:M9"/>
  </mergeCells>
  <conditionalFormatting sqref="G12">
    <cfRule type="containsText" dxfId="7" priority="13" operator="containsText" text="NÚMERO DE COMPARENDO">
      <formula>NOT(ISERROR(SEARCH("NÚMERO DE COMPARENDO",G12)))</formula>
    </cfRule>
  </conditionalFormatting>
  <conditionalFormatting sqref="H12">
    <cfRule type="containsText" dxfId="6" priority="12" operator="containsText" text="NOMBRE">
      <formula>NOT(ISERROR(SEARCH("NOMBRE",H12)))</formula>
    </cfRule>
  </conditionalFormatting>
  <conditionalFormatting sqref="I12">
    <cfRule type="containsText" dxfId="5" priority="11" operator="containsText" text="TIPO DE DOCUMENTO">
      <formula>NOT(ISERROR(SEARCH("TIPO DE DOCUMENTO",I12)))</formula>
    </cfRule>
  </conditionalFormatting>
  <conditionalFormatting sqref="J12">
    <cfRule type="containsText" dxfId="4" priority="10" operator="containsText" text="IDENTIFICACIÓN">
      <formula>NOT(ISERROR(SEARCH("IDENTIFICACIÓN",J12)))</formula>
    </cfRule>
  </conditionalFormatting>
  <conditionalFormatting sqref="K12">
    <cfRule type="containsText" dxfId="3" priority="9" operator="containsText" text="LUGAR">
      <formula>NOT(ISERROR(SEARCH("LUGAR",K12)))</formula>
    </cfRule>
  </conditionalFormatting>
  <conditionalFormatting sqref="L12">
    <cfRule type="containsText" dxfId="2" priority="8" operator="containsText" text="FECHA">
      <formula>NOT(ISERROR(SEARCH("FECHA",L12)))</formula>
    </cfRule>
  </conditionalFormatting>
  <conditionalFormatting sqref="M12">
    <cfRule type="containsText" dxfId="1" priority="7" operator="containsText" text="HORA CITACIÓN">
      <formula>NOT(ISERROR(SEARCH("HORA CITACIÓN",M12)))</formula>
    </cfRule>
  </conditionalFormatting>
  <conditionalFormatting sqref="F12">
    <cfRule type="containsText" dxfId="0" priority="1" operator="containsText" text="EXPEDIENTE">
      <formula>NOT(ISERROR(SEARCH("EXPEDIENTE",F12)))</formula>
    </cfRule>
  </conditionalFormatting>
  <dataValidations xWindow="353" yWindow="400" count="1">
    <dataValidation type="list" allowBlank="1" showErrorMessage="1" errorTitle="Error" error="INFORMACIÓN NO VALIDA, FAVOR VERIFICAR." promptTitle="Tema" prompt="¡ FAVOR SELECCIONAR SU TEMA DE BÚSQUEDA, NOMBRE O NÚMERO DE IDENTIFICACIÓN !" sqref="B13" xr:uid="{8B9D42F9-5260-45B3-9C7B-EE6BFDE19F91}">
      <formula1>"IDENTIFICACIÓN,NOMBRE"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15</vt:i4>
      </vt:variant>
    </vt:vector>
  </HeadingPairs>
  <TitlesOfParts>
    <vt:vector size="17" baseType="lpstr">
      <vt:lpstr>Datos</vt:lpstr>
      <vt:lpstr>Busqueda</vt:lpstr>
      <vt:lpstr>BUSQUEDA_CC</vt:lpstr>
      <vt:lpstr>Busqueda_Cedula</vt:lpstr>
      <vt:lpstr>BUSQUEDA_NOMBRE</vt:lpstr>
      <vt:lpstr>CITACION_HORA</vt:lpstr>
      <vt:lpstr>Dato_Busqueda</vt:lpstr>
      <vt:lpstr>FECHA</vt:lpstr>
      <vt:lpstr>IDENTIFICACION</vt:lpstr>
      <vt:lpstr>ITEM</vt:lpstr>
      <vt:lpstr>LUGAR</vt:lpstr>
      <vt:lpstr>NOMBRE</vt:lpstr>
      <vt:lpstr>NUMERO_DE_COMPARENDO</vt:lpstr>
      <vt:lpstr>TEMA</vt:lpstr>
      <vt:lpstr>TIPO_DE_DOCUMENTO</vt:lpstr>
      <vt:lpstr>Total_Identificacion</vt:lpstr>
      <vt:lpstr>Total_Nombre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Yeimy Alexandra Alejo Castillo</cp:lastModifiedBy>
  <dcterms:created xsi:type="dcterms:W3CDTF">2019-06-20T13:50:58Z</dcterms:created>
  <dcterms:modified xsi:type="dcterms:W3CDTF">2019-10-21T20:27:12Z</dcterms:modified>
</cp:coreProperties>
</file>